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hokie" sheetId="1" r:id="rId1"/>
    <sheet name="Sheet2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Scott Sage</author>
  </authors>
  <commentList>
    <comment ref="B23" authorId="0">
      <text>
        <r>
          <rPr>
            <b/>
            <sz val="8"/>
            <rFont val="Tahoma"/>
            <family val="0"/>
          </rPr>
          <t>Yrs Key:</t>
        </r>
        <r>
          <rPr>
            <sz val="8"/>
            <rFont val="Tahoma"/>
            <family val="0"/>
          </rPr>
          <t xml:space="preserve">
Incmoing - 0
Fr - 1
R-Fr - 2
So - 2
R-So - 3
Jr - 3
R-Jr - 4
Sr - 4
R-Sr - 5</t>
        </r>
      </text>
    </comment>
  </commentList>
</comments>
</file>

<file path=xl/sharedStrings.xml><?xml version="1.0" encoding="utf-8"?>
<sst xmlns="http://schemas.openxmlformats.org/spreadsheetml/2006/main" count="522" uniqueCount="297">
  <si>
    <t xml:space="preserve">Burns, Vinnie P </t>
  </si>
  <si>
    <t xml:space="preserve">Johnson, Richard </t>
  </si>
  <si>
    <t>Name</t>
  </si>
  <si>
    <t>OL</t>
  </si>
  <si>
    <t>RB</t>
  </si>
  <si>
    <t>DE</t>
  </si>
  <si>
    <t>LB</t>
  </si>
  <si>
    <t>TE</t>
  </si>
  <si>
    <t>QB</t>
  </si>
  <si>
    <t>K</t>
  </si>
  <si>
    <t>WR</t>
  </si>
  <si>
    <t>POS</t>
  </si>
  <si>
    <t>Colas, Cols</t>
  </si>
  <si>
    <t>Robinson, Vegas</t>
  </si>
  <si>
    <t>Lewis, Kevin</t>
  </si>
  <si>
    <t>Burnell, Keith</t>
  </si>
  <si>
    <t>Suggs, Lee</t>
  </si>
  <si>
    <t>Adibi, Nathaniel</t>
  </si>
  <si>
    <t xml:space="preserve">Cobb, Lamar </t>
  </si>
  <si>
    <t xml:space="preserve">Lallis, Jason </t>
  </si>
  <si>
    <t xml:space="preserve">Davis, Jim </t>
  </si>
  <si>
    <t>Kiester, Ken</t>
  </si>
  <si>
    <t xml:space="preserve">Urquhart, Marvin </t>
  </si>
  <si>
    <t xml:space="preserve">Easlick, Doug </t>
  </si>
  <si>
    <t xml:space="preserve">Spence, Josh </t>
  </si>
  <si>
    <t xml:space="preserve">Wilson, Joe </t>
  </si>
  <si>
    <t xml:space="preserve">Costen, Mark </t>
  </si>
  <si>
    <t xml:space="preserve">Whitaker, Ronyell </t>
  </si>
  <si>
    <t xml:space="preserve">Crawford, Michael </t>
  </si>
  <si>
    <t>Fatherly, Sam</t>
  </si>
  <si>
    <t xml:space="preserve">Hardee, Billy </t>
  </si>
  <si>
    <t>Wilds, Garnell</t>
  </si>
  <si>
    <t>Pile, Willie</t>
  </si>
  <si>
    <t xml:space="preserve">Green, Eric </t>
  </si>
  <si>
    <t xml:space="preserve">Fuller, Vincent </t>
  </si>
  <si>
    <t xml:space="preserve">Daniels, Michael </t>
  </si>
  <si>
    <t xml:space="preserve">Manning, Brandon </t>
  </si>
  <si>
    <t xml:space="preserve">Buie, Chris </t>
  </si>
  <si>
    <t xml:space="preserve">Baaqee, Mikal </t>
  </si>
  <si>
    <t xml:space="preserve">Cooper, Chad </t>
  </si>
  <si>
    <t xml:space="preserve">Nelson, Anthony </t>
  </si>
  <si>
    <t>Gibson, Jacob</t>
  </si>
  <si>
    <t>Davis, Anthony</t>
  </si>
  <si>
    <t xml:space="preserve">Grove, Jake </t>
  </si>
  <si>
    <t xml:space="preserve">Ramsey, Robert </t>
  </si>
  <si>
    <t xml:space="preserve">Conway, Travis </t>
  </si>
  <si>
    <t>Owens, Luke</t>
  </si>
  <si>
    <t xml:space="preserve">Dunn, Jonathan </t>
  </si>
  <si>
    <t xml:space="preserve">Miller, James </t>
  </si>
  <si>
    <t xml:space="preserve">Moody, Ronald </t>
  </si>
  <si>
    <t xml:space="preserve">Shreve, Chris </t>
  </si>
  <si>
    <t>Wilford, Ernest</t>
  </si>
  <si>
    <t xml:space="preserve">Witten, Shawn </t>
  </si>
  <si>
    <t xml:space="preserve">Willis, Keith </t>
  </si>
  <si>
    <t xml:space="preserve">Jackson, Mike </t>
  </si>
  <si>
    <t xml:space="preserve">Mazzetta, Jared </t>
  </si>
  <si>
    <t xml:space="preserve">Noel, Grant </t>
  </si>
  <si>
    <t>Mollerup, Jon</t>
  </si>
  <si>
    <t>Peaslee, Bobby</t>
  </si>
  <si>
    <t>Goff, Lance</t>
  </si>
  <si>
    <t>Warley, Carter</t>
  </si>
  <si>
    <t>Felber, Matt</t>
  </si>
  <si>
    <t>Notes:</t>
  </si>
  <si>
    <t>Inches</t>
  </si>
  <si>
    <t>Pounds</t>
  </si>
  <si>
    <t>40-yard</t>
  </si>
  <si>
    <t>Body Mass</t>
  </si>
  <si>
    <t>Index</t>
  </si>
  <si>
    <t>Power</t>
  </si>
  <si>
    <t>Rating</t>
  </si>
  <si>
    <t>Dash Time</t>
  </si>
  <si>
    <t>Wt. In</t>
  </si>
  <si>
    <t>Speed</t>
  </si>
  <si>
    <t>Component</t>
  </si>
  <si>
    <t>Mass</t>
  </si>
  <si>
    <t>Speed Weighting:</t>
  </si>
  <si>
    <t>Mass Weighting:</t>
  </si>
  <si>
    <t>Mass Component = BMI * Mass Weighting</t>
  </si>
  <si>
    <t>Speed Component = 40-time squared multiplied by speed weighting = [(40-time)^2] * Speed Weighting</t>
  </si>
  <si>
    <t>Intermediate Calculations</t>
  </si>
  <si>
    <t>Raw Data</t>
  </si>
  <si>
    <t>Average:</t>
  </si>
  <si>
    <t>Final</t>
  </si>
  <si>
    <t>Ht. in</t>
  </si>
  <si>
    <t>BMI = Body Mass Index = Weight in kilos divided by height in meters squared = Weight in kilos / (Height in meters)^2</t>
  </si>
  <si>
    <t>FB</t>
  </si>
  <si>
    <t>CB</t>
  </si>
  <si>
    <t>DT</t>
  </si>
  <si>
    <t>Provitt, Deon</t>
  </si>
  <si>
    <t>Markogiannakes, Alex</t>
  </si>
  <si>
    <t>Parham, Terrell</t>
  </si>
  <si>
    <t>rating is defined as a mass component (based on height and weight) divided by a speed component (based on 40 yard dash time).</t>
  </si>
  <si>
    <t>Power Rating = Mass Component / Speed Component</t>
  </si>
  <si>
    <t>This spreadsheet gives "power ratings" for players on the 2001 Spring roster of the Hokie football team, where a person's power</t>
  </si>
  <si>
    <t xml:space="preserve">     and mass weighting numbers below and watch the power ratings change.</t>
  </si>
  <si>
    <t>Anderson, James</t>
  </si>
  <si>
    <t>Berry, Josh</t>
  </si>
  <si>
    <t>Boateng, Kofi</t>
  </si>
  <si>
    <t>DB</t>
  </si>
  <si>
    <t>Bradley, Curtis</t>
  </si>
  <si>
    <t>Burnop, Greg</t>
  </si>
  <si>
    <t>Canter, Steve</t>
  </si>
  <si>
    <t>Chavis, Brandon</t>
  </si>
  <si>
    <t>Clifton, Chris</t>
  </si>
  <si>
    <t>Dismukles, Jack.</t>
  </si>
  <si>
    <t>Fleck, Andrew</t>
  </si>
  <si>
    <t>Franklin, Thenus</t>
  </si>
  <si>
    <t>Hamilton, Justin</t>
  </si>
  <si>
    <t>Hilton, Kevin</t>
  </si>
  <si>
    <t>Hughes, Scott</t>
  </si>
  <si>
    <t>Humes, Cedric</t>
  </si>
  <si>
    <t>Hunt, Will</t>
  </si>
  <si>
    <t>King, Jeff</t>
  </si>
  <si>
    <t>Montgomery, Will</t>
  </si>
  <si>
    <t>Morgan, Tommy</t>
  </si>
  <si>
    <t>WHIP</t>
  </si>
  <si>
    <t>Murphy, Jason</t>
  </si>
  <si>
    <t>Pannell, Chris</t>
  </si>
  <si>
    <t>Ruff, Bob</t>
  </si>
  <si>
    <t>Sandidge, Tim</t>
  </si>
  <si>
    <t>Spence, Josh</t>
  </si>
  <si>
    <t>Sullivan, Brendan</t>
  </si>
  <si>
    <t>Taylor, Bryant</t>
  </si>
  <si>
    <t>Thibodeau, Jon</t>
  </si>
  <si>
    <t>Thompson, Jeff</t>
  </si>
  <si>
    <t>Trott, Jordan</t>
  </si>
  <si>
    <t>Walton, D.J.</t>
  </si>
  <si>
    <t>Warren, Blake</t>
  </si>
  <si>
    <t>Wilson, Adam</t>
  </si>
  <si>
    <t>SPEC</t>
  </si>
  <si>
    <t>Ziegler, J.D.</t>
  </si>
  <si>
    <t>Hall, Deangelo</t>
  </si>
  <si>
    <t>Randell, Bryan</t>
  </si>
  <si>
    <t>Rouse, Aaron</t>
  </si>
  <si>
    <t>Rutherford, Antoine</t>
  </si>
  <si>
    <t>Gore, Brandon</t>
  </si>
  <si>
    <t>Hill, Brenden</t>
  </si>
  <si>
    <t>McPherson, Brian</t>
  </si>
  <si>
    <t>Wade, Cary</t>
  </si>
  <si>
    <t>Burnett, Chris</t>
  </si>
  <si>
    <t>Tapp, Daryl</t>
  </si>
  <si>
    <t>Hodges, Demetrious</t>
  </si>
  <si>
    <t>Lee, Fred</t>
  </si>
  <si>
    <t>Williams, Jimmy F.</t>
  </si>
  <si>
    <t>Martin, Jimmy</t>
  </si>
  <si>
    <t>Lewis, Jonathan</t>
  </si>
  <si>
    <t>Veney, Lamar</t>
  </si>
  <si>
    <t>Vick, Marcus</t>
  </si>
  <si>
    <t>Imoh, Mike</t>
  </si>
  <si>
    <t>Schmitt, Nic</t>
  </si>
  <si>
    <t>Burchette, Noland</t>
  </si>
  <si>
    <t>Parker, Robert</t>
  </si>
  <si>
    <t>WH</t>
  </si>
  <si>
    <t>Dismukes, Jackson</t>
  </si>
  <si>
    <t xml:space="preserve">Candelas, John </t>
  </si>
  <si>
    <t>Horn, Jared</t>
  </si>
  <si>
    <t>Leeson, Nick</t>
  </si>
  <si>
    <t>McCoy,Tavaris</t>
  </si>
  <si>
    <t xml:space="preserve">Roop, Adam </t>
  </si>
  <si>
    <t xml:space="preserve">Williams, Jimmy </t>
  </si>
  <si>
    <t>Boyles, Jesse</t>
  </si>
  <si>
    <t>Jones, Kevin</t>
  </si>
  <si>
    <t>Bradley, C.</t>
  </si>
  <si>
    <t>Butler, R.</t>
  </si>
  <si>
    <t>Conway, T.</t>
  </si>
  <si>
    <t>6-4.75</t>
  </si>
  <si>
    <t>Davis, A.</t>
  </si>
  <si>
    <t>Dunn, J.</t>
  </si>
  <si>
    <t>Gibson, J.</t>
  </si>
  <si>
    <t>6-4.5</t>
  </si>
  <si>
    <t>Grove, J.</t>
  </si>
  <si>
    <t>Horn, J.</t>
  </si>
  <si>
    <t>McGrath, D.</t>
  </si>
  <si>
    <t>Miller, J.</t>
  </si>
  <si>
    <t>6-6.25</t>
  </si>
  <si>
    <t>Montgomery, W.</t>
  </si>
  <si>
    <t>6-3.25</t>
  </si>
  <si>
    <t>Nelson, A.</t>
  </si>
  <si>
    <t>6-3.5</t>
  </si>
  <si>
    <t>Owens, L.</t>
  </si>
  <si>
    <t xml:space="preserve">- </t>
  </si>
  <si>
    <t>Ramsey, R.</t>
  </si>
  <si>
    <t>Burnop, G.</t>
  </si>
  <si>
    <t>Jackson, M.</t>
  </si>
  <si>
    <t>-</t>
  </si>
  <si>
    <t>King, J.</t>
  </si>
  <si>
    <t>Mazzetta, J.</t>
  </si>
  <si>
    <t>6-4.25</t>
  </si>
  <si>
    <t>Willis, K.</t>
  </si>
  <si>
    <t>6-5.5</t>
  </si>
  <si>
    <t>Berry, J.</t>
  </si>
  <si>
    <t>5-11.25</t>
  </si>
  <si>
    <t>Boyles, M.</t>
  </si>
  <si>
    <t>5-10.75</t>
  </si>
  <si>
    <t>Candelas, J.</t>
  </si>
  <si>
    <t>Easlick, D.</t>
  </si>
  <si>
    <t>Hamilton, J.</t>
  </si>
  <si>
    <t>Humes, C.</t>
  </si>
  <si>
    <t>Jones, K.</t>
  </si>
  <si>
    <t>6-0.25</t>
  </si>
  <si>
    <t>Spence, J.</t>
  </si>
  <si>
    <t>5-11.75</t>
  </si>
  <si>
    <t>Suggs, L.</t>
  </si>
  <si>
    <t>5-11.5</t>
  </si>
  <si>
    <t>Urquhart, M.</t>
  </si>
  <si>
    <t>Wilson, J.</t>
  </si>
  <si>
    <t>6-0.5</t>
  </si>
  <si>
    <t>Boteng, K.</t>
  </si>
  <si>
    <t>Ceasar, C.</t>
  </si>
  <si>
    <t>Chavis, B.</t>
  </si>
  <si>
    <t>Goff, L.</t>
  </si>
  <si>
    <t>Johnson, R.</t>
  </si>
  <si>
    <t>McCoy, T.</t>
  </si>
  <si>
    <t>Moody, R.</t>
  </si>
  <si>
    <t>Parham, T.</t>
  </si>
  <si>
    <t>Shreve, C.</t>
  </si>
  <si>
    <t>Thibodeau, J.</t>
  </si>
  <si>
    <t>Wilford, E.</t>
  </si>
  <si>
    <t>Witten, S.</t>
  </si>
  <si>
    <t>Clifton, C.</t>
  </si>
  <si>
    <t>6-3.75</t>
  </si>
  <si>
    <t>Hunt, W.</t>
  </si>
  <si>
    <t>Noel, G.</t>
  </si>
  <si>
    <t>6-1.5</t>
  </si>
  <si>
    <t>Randall, B.</t>
  </si>
  <si>
    <t>Costen, M.</t>
  </si>
  <si>
    <t>Fleck, A.</t>
  </si>
  <si>
    <t>6-2.75</t>
  </si>
  <si>
    <t>Hilton, K.</t>
  </si>
  <si>
    <t>6-1.25</t>
  </si>
  <si>
    <t>Lewis, K.</t>
  </si>
  <si>
    <t>Murphy, J.</t>
  </si>
  <si>
    <t>6-2.25</t>
  </si>
  <si>
    <t>Sandidge, T.</t>
  </si>
  <si>
    <t>Adibi, N.</t>
  </si>
  <si>
    <t>Cobb, L.</t>
  </si>
  <si>
    <t>Colas, C.</t>
  </si>
  <si>
    <t>Davis, Jim</t>
  </si>
  <si>
    <t>Frye, B.</t>
  </si>
  <si>
    <t>Lallis, J.</t>
  </si>
  <si>
    <t>Pannell, C.</t>
  </si>
  <si>
    <t>Ruff, B.</t>
  </si>
  <si>
    <t>Taylor, B.</t>
  </si>
  <si>
    <t>6-1.75</t>
  </si>
  <si>
    <t>Anderson, J.</t>
  </si>
  <si>
    <t>Baaqee, M.</t>
  </si>
  <si>
    <t>5-9.5</t>
  </si>
  <si>
    <t>Buie, C.</t>
  </si>
  <si>
    <t>Canter, S.</t>
  </si>
  <si>
    <t>Leeson, N.</t>
  </si>
  <si>
    <t>Markogiannakis, A.</t>
  </si>
  <si>
    <t>Robinson, V.</t>
  </si>
  <si>
    <t>Trott, J.</t>
  </si>
  <si>
    <t>Warren, B.</t>
  </si>
  <si>
    <t>6-2.5</t>
  </si>
  <si>
    <t>Zeigler, J.D.</t>
  </si>
  <si>
    <t>Daniels, M.</t>
  </si>
  <si>
    <t>Manning, B.</t>
  </si>
  <si>
    <t>Morgan, T.</t>
  </si>
  <si>
    <t>Provitt, D.</t>
  </si>
  <si>
    <t>Roop, A.</t>
  </si>
  <si>
    <t>Burnell, K.</t>
  </si>
  <si>
    <t>Crawford, M.</t>
  </si>
  <si>
    <t>Dismukes, J.</t>
  </si>
  <si>
    <t>Fatherly, S.</t>
  </si>
  <si>
    <t>Fuller, V.</t>
  </si>
  <si>
    <t>Green, E.</t>
  </si>
  <si>
    <t>Hall, D.</t>
  </si>
  <si>
    <t>5-10.5</t>
  </si>
  <si>
    <t>Hardee, B.</t>
  </si>
  <si>
    <t>Pile, W.</t>
  </si>
  <si>
    <t>5-8.75</t>
  </si>
  <si>
    <t>Whitaker, R.</t>
  </si>
  <si>
    <t>Wilds, G.</t>
  </si>
  <si>
    <t>Burns, V.</t>
  </si>
  <si>
    <t>Keister, K.</t>
  </si>
  <si>
    <t>Mollerup, J.</t>
  </si>
  <si>
    <t>Peaslee, B.</t>
  </si>
  <si>
    <t>Warley, C.</t>
  </si>
  <si>
    <t>Wilson, A.</t>
  </si>
  <si>
    <t>%</t>
  </si>
  <si>
    <t>2001 vs</t>
  </si>
  <si>
    <t>Ceasar, Chris</t>
  </si>
  <si>
    <t>Green text - using previous data</t>
  </si>
  <si>
    <t>Blue text - 2002 recruiting class</t>
  </si>
  <si>
    <t>Red text - 2001 recruiting class</t>
  </si>
  <si>
    <t>Frye, Brandon</t>
  </si>
  <si>
    <t>Yrs</t>
  </si>
  <si>
    <t>ROV</t>
  </si>
  <si>
    <t>FL</t>
  </si>
  <si>
    <t>FS</t>
  </si>
  <si>
    <t>SE</t>
  </si>
  <si>
    <t>Power Ratings for the Hokie Football Team, Spring 2002</t>
  </si>
  <si>
    <t>powerratings2002.xls</t>
  </si>
  <si>
    <t>1.) All height/weight/40 times are taken from "Gentry's Iron Palace" on BeamerBall.com. They are Spring 2002 testing numbers.</t>
  </si>
  <si>
    <t>2.) Data in green is from previous testing for players who were injured and did not test in Spring 2002. Their numbers are the most recently available numbers.</t>
  </si>
  <si>
    <t>3.) Power ratings can be altered by giving different weightings to the speed and mass components. Change the speed weighting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</si>
</sst>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%"/>
    <numFmt numFmtId="173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color indexed="12"/>
      <name val="Arial"/>
      <family val="2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Verdana"/>
      <family val="2"/>
    </font>
    <font>
      <b/>
      <sz val="10"/>
      <color indexed="16"/>
      <name val="Arial"/>
      <family val="2"/>
    </font>
    <font>
      <sz val="10"/>
      <color indexed="12"/>
      <name val="Verdana"/>
      <family val="2"/>
    </font>
    <font>
      <sz val="10"/>
      <color indexed="11"/>
      <name val="Verdana"/>
      <family val="2"/>
    </font>
    <font>
      <sz val="10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173" fontId="0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73" fontId="10" fillId="0" borderId="12" xfId="0" applyNumberFormat="1" applyFont="1" applyBorder="1" applyAlignment="1">
      <alignment horizontal="center"/>
    </xf>
    <xf numFmtId="173" fontId="10" fillId="0" borderId="13" xfId="0" applyNumberFormat="1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173" fontId="0" fillId="0" borderId="13" xfId="19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173" fontId="1" fillId="0" borderId="10" xfId="19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top" wrapText="1"/>
    </xf>
    <xf numFmtId="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73" fontId="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8" xfId="0" applyFont="1" applyBorder="1" applyAlignment="1">
      <alignment/>
    </xf>
    <xf numFmtId="1" fontId="10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421875" style="4" customWidth="1"/>
    <col min="2" max="2" width="8.00390625" style="3" customWidth="1"/>
    <col min="3" max="3" width="10.421875" style="3" bestFit="1" customWidth="1"/>
    <col min="4" max="4" width="10.421875" style="56" customWidth="1"/>
    <col min="5" max="6" width="10.421875" style="3" customWidth="1"/>
    <col min="7" max="7" width="12.57421875" style="3" bestFit="1" customWidth="1"/>
    <col min="8" max="9" width="15.140625" style="3" customWidth="1"/>
    <col min="10" max="10" width="10.421875" style="3" customWidth="1"/>
    <col min="11" max="11" width="10.421875" style="62" customWidth="1"/>
    <col min="12" max="12" width="7.57421875" style="3" customWidth="1"/>
    <col min="13" max="13" width="8.8515625" style="3" customWidth="1"/>
    <col min="14" max="14" width="10.57421875" style="3" customWidth="1"/>
    <col min="15" max="15" width="12.57421875" style="4" bestFit="1" customWidth="1"/>
    <col min="16" max="17" width="12.7109375" style="4" customWidth="1"/>
    <col min="18" max="20" width="9.140625" style="4" customWidth="1"/>
    <col min="21" max="21" width="11.00390625" style="4" customWidth="1"/>
    <col min="22" max="22" width="14.00390625" style="4" customWidth="1"/>
    <col min="23" max="16384" width="9.140625" style="4" customWidth="1"/>
  </cols>
  <sheetData>
    <row r="1" spans="1:17" ht="12.75">
      <c r="A1" s="2" t="s">
        <v>292</v>
      </c>
      <c r="B1" s="1"/>
      <c r="Q1" s="5"/>
    </row>
    <row r="2" spans="1:17" ht="12.75">
      <c r="A2" s="4" t="s">
        <v>293</v>
      </c>
      <c r="Q2" s="5"/>
    </row>
    <row r="3" ht="12.75">
      <c r="Q3" s="3"/>
    </row>
    <row r="4" spans="1:17" ht="12.75">
      <c r="A4" s="4" t="s">
        <v>93</v>
      </c>
      <c r="Q4" s="5"/>
    </row>
    <row r="5" ht="12.75">
      <c r="A5" s="4" t="s">
        <v>91</v>
      </c>
    </row>
    <row r="6" ht="12.75">
      <c r="Q6" s="5"/>
    </row>
    <row r="7" spans="1:15" ht="12.75">
      <c r="A7" s="2" t="s">
        <v>62</v>
      </c>
      <c r="B7" s="1"/>
      <c r="O7" s="1"/>
    </row>
    <row r="8" ht="12.75">
      <c r="A8" s="4" t="s">
        <v>294</v>
      </c>
    </row>
    <row r="9" ht="12.75">
      <c r="A9" s="4" t="s">
        <v>295</v>
      </c>
    </row>
    <row r="10" ht="12.75">
      <c r="A10" s="4" t="s">
        <v>296</v>
      </c>
    </row>
    <row r="11" ht="12.75">
      <c r="A11" s="4" t="s">
        <v>94</v>
      </c>
    </row>
    <row r="12" spans="11:13" ht="12.75">
      <c r="K12" s="92"/>
      <c r="M12" s="5"/>
    </row>
    <row r="13" spans="1:17" ht="12.75">
      <c r="A13" s="4" t="s">
        <v>84</v>
      </c>
      <c r="K13" s="92"/>
      <c r="M13" s="5"/>
      <c r="P13" s="1"/>
      <c r="Q13" s="2"/>
    </row>
    <row r="14" spans="1:17" ht="12.75">
      <c r="A14" s="4" t="s">
        <v>78</v>
      </c>
      <c r="J14" s="93" t="s">
        <v>283</v>
      </c>
      <c r="K14" s="92"/>
      <c r="M14" s="5"/>
      <c r="P14" s="1"/>
      <c r="Q14" s="2"/>
    </row>
    <row r="15" spans="1:17" ht="12.75">
      <c r="A15" s="4" t="s">
        <v>77</v>
      </c>
      <c r="J15" s="94" t="s">
        <v>284</v>
      </c>
      <c r="P15" s="1"/>
      <c r="Q15" s="2"/>
    </row>
    <row r="16" spans="1:17" ht="12.75">
      <c r="A16" s="4" t="s">
        <v>92</v>
      </c>
      <c r="J16" s="95" t="s">
        <v>285</v>
      </c>
      <c r="P16" s="1"/>
      <c r="Q16" s="2"/>
    </row>
    <row r="17" spans="16:17" ht="12.75">
      <c r="P17" s="1"/>
      <c r="Q17" s="2"/>
    </row>
    <row r="18" spans="1:17" ht="12.75">
      <c r="A18" s="6" t="s">
        <v>76</v>
      </c>
      <c r="B18" s="3">
        <v>5</v>
      </c>
      <c r="P18" s="1"/>
      <c r="Q18" s="2"/>
    </row>
    <row r="19" spans="1:17" ht="13.5" thickBot="1">
      <c r="A19" s="6" t="s">
        <v>75</v>
      </c>
      <c r="B19" s="3">
        <v>3</v>
      </c>
      <c r="P19" s="1"/>
      <c r="Q19" s="2"/>
    </row>
    <row r="20" spans="1:18" ht="13.5" thickBot="1">
      <c r="A20" s="6"/>
      <c r="B20" s="1"/>
      <c r="D20" s="102">
        <v>2002</v>
      </c>
      <c r="E20" s="103"/>
      <c r="F20" s="103"/>
      <c r="G20" s="103"/>
      <c r="H20" s="103"/>
      <c r="I20" s="103"/>
      <c r="J20" s="104"/>
      <c r="K20" s="64"/>
      <c r="L20" s="102">
        <v>2001</v>
      </c>
      <c r="M20" s="103"/>
      <c r="N20" s="103"/>
      <c r="O20" s="103"/>
      <c r="P20" s="103"/>
      <c r="Q20" s="103"/>
      <c r="R20" s="104"/>
    </row>
    <row r="21" spans="1:18" ht="12.75">
      <c r="A21" s="7"/>
      <c r="B21" s="9"/>
      <c r="C21" s="9"/>
      <c r="D21" s="97"/>
      <c r="E21" s="16" t="s">
        <v>80</v>
      </c>
      <c r="F21" s="98"/>
      <c r="G21" s="99"/>
      <c r="H21" s="16" t="s">
        <v>79</v>
      </c>
      <c r="I21" s="100"/>
      <c r="J21" s="55" t="s">
        <v>82</v>
      </c>
      <c r="K21" s="68" t="s">
        <v>280</v>
      </c>
      <c r="L21" s="46"/>
      <c r="M21" s="16" t="s">
        <v>80</v>
      </c>
      <c r="N21" s="98"/>
      <c r="O21" s="99"/>
      <c r="P21" s="16" t="s">
        <v>79</v>
      </c>
      <c r="Q21" s="100"/>
      <c r="R21" s="10" t="s">
        <v>82</v>
      </c>
    </row>
    <row r="22" spans="3:18" ht="12.75">
      <c r="C22" s="1"/>
      <c r="D22" s="57" t="s">
        <v>83</v>
      </c>
      <c r="E22" s="13" t="s">
        <v>71</v>
      </c>
      <c r="F22" s="14" t="s">
        <v>65</v>
      </c>
      <c r="G22" s="12" t="s">
        <v>66</v>
      </c>
      <c r="H22" s="13" t="s">
        <v>72</v>
      </c>
      <c r="I22" s="14" t="s">
        <v>74</v>
      </c>
      <c r="J22" s="55" t="s">
        <v>68</v>
      </c>
      <c r="K22" s="69" t="s">
        <v>281</v>
      </c>
      <c r="L22" s="13" t="s">
        <v>83</v>
      </c>
      <c r="M22" s="13" t="s">
        <v>71</v>
      </c>
      <c r="N22" s="14" t="s">
        <v>65</v>
      </c>
      <c r="O22" s="12" t="s">
        <v>66</v>
      </c>
      <c r="P22" s="13" t="s">
        <v>72</v>
      </c>
      <c r="Q22" s="14" t="s">
        <v>74</v>
      </c>
      <c r="R22" s="10" t="s">
        <v>68</v>
      </c>
    </row>
    <row r="23" spans="1:18" s="1" customFormat="1" ht="12.75">
      <c r="A23" s="16" t="s">
        <v>2</v>
      </c>
      <c r="B23" s="16" t="s">
        <v>287</v>
      </c>
      <c r="C23" s="17" t="s">
        <v>11</v>
      </c>
      <c r="D23" s="58" t="s">
        <v>63</v>
      </c>
      <c r="E23" s="16" t="s">
        <v>64</v>
      </c>
      <c r="F23" s="17" t="s">
        <v>70</v>
      </c>
      <c r="G23" s="15" t="s">
        <v>67</v>
      </c>
      <c r="H23" s="16" t="s">
        <v>73</v>
      </c>
      <c r="I23" s="17" t="s">
        <v>73</v>
      </c>
      <c r="J23" s="15" t="s">
        <v>69</v>
      </c>
      <c r="K23" s="101">
        <v>2002</v>
      </c>
      <c r="L23" s="16" t="s">
        <v>63</v>
      </c>
      <c r="M23" s="16" t="s">
        <v>64</v>
      </c>
      <c r="N23" s="17" t="s">
        <v>70</v>
      </c>
      <c r="O23" s="15" t="s">
        <v>67</v>
      </c>
      <c r="P23" s="16" t="s">
        <v>73</v>
      </c>
      <c r="Q23" s="17" t="s">
        <v>73</v>
      </c>
      <c r="R23" s="11" t="s">
        <v>69</v>
      </c>
    </row>
    <row r="24" spans="4:11" s="1" customFormat="1" ht="12.75">
      <c r="D24" s="59"/>
      <c r="K24" s="70"/>
    </row>
    <row r="25" spans="1:23" ht="12.75">
      <c r="A25" s="7" t="s">
        <v>12</v>
      </c>
      <c r="B25" s="9">
        <v>4</v>
      </c>
      <c r="C25" s="9" t="s">
        <v>5</v>
      </c>
      <c r="D25" s="54">
        <v>71.5</v>
      </c>
      <c r="E25" s="49">
        <v>239</v>
      </c>
      <c r="F25" s="49">
        <v>4.41</v>
      </c>
      <c r="G25" s="28">
        <f aca="true" t="shared" si="0" ref="G25:G54">(E25/2.2)/((D25/39.37)*(D25/39.37))</f>
        <v>32.937752821876146</v>
      </c>
      <c r="H25" s="28">
        <f aca="true" t="shared" si="1" ref="H25:H56">+F25*F25*$B$19</f>
        <v>58.344300000000004</v>
      </c>
      <c r="I25" s="28">
        <f aca="true" t="shared" si="2" ref="I25:I56">G25*$B$18</f>
        <v>164.6887641093807</v>
      </c>
      <c r="J25" s="29">
        <f aca="true" t="shared" si="3" ref="J25:J54">I25/(H25)</f>
        <v>2.8227052875667495</v>
      </c>
      <c r="K25" s="71">
        <f aca="true" t="shared" si="4" ref="K25:K41">J25/R25-100%</f>
        <v>0.023554603854389677</v>
      </c>
      <c r="L25" s="9">
        <v>71.5</v>
      </c>
      <c r="M25" s="9">
        <v>233.5</v>
      </c>
      <c r="N25" s="60">
        <v>4.41</v>
      </c>
      <c r="O25" s="28">
        <f aca="true" t="shared" si="5" ref="O25:O54">(M25/2.2)/((L25/39.37)*(L25/39.37))</f>
        <v>32.1797710623769</v>
      </c>
      <c r="P25" s="28">
        <f aca="true" t="shared" si="6" ref="P25:P56">+N25*N25*$B$19</f>
        <v>58.344300000000004</v>
      </c>
      <c r="Q25" s="28">
        <f aca="true" t="shared" si="7" ref="Q25:Q56">O25*$B$18</f>
        <v>160.89885531188452</v>
      </c>
      <c r="R25" s="29">
        <f aca="true" t="shared" si="8" ref="R25:R54">Q25/(P25)</f>
        <v>2.75774763450559</v>
      </c>
      <c r="W25" s="1"/>
    </row>
    <row r="26" spans="1:18" s="72" customFormat="1" ht="12.75">
      <c r="A26" s="7" t="s">
        <v>15</v>
      </c>
      <c r="B26" s="9">
        <v>5</v>
      </c>
      <c r="C26" s="9" t="s">
        <v>288</v>
      </c>
      <c r="D26" s="54">
        <v>71</v>
      </c>
      <c r="E26" s="49">
        <v>207.5</v>
      </c>
      <c r="F26" s="49">
        <v>4.21</v>
      </c>
      <c r="G26" s="28">
        <f t="shared" si="0"/>
        <v>29.000771559575117</v>
      </c>
      <c r="H26" s="28">
        <f t="shared" si="1"/>
        <v>53.1723</v>
      </c>
      <c r="I26" s="28">
        <f t="shared" si="2"/>
        <v>145.00385779787558</v>
      </c>
      <c r="J26" s="29">
        <f t="shared" si="3"/>
        <v>2.7270563394450793</v>
      </c>
      <c r="K26" s="71">
        <f t="shared" si="4"/>
        <v>0.07058837297493081</v>
      </c>
      <c r="L26" s="9">
        <v>72</v>
      </c>
      <c r="M26" s="9">
        <v>206</v>
      </c>
      <c r="N26" s="60">
        <v>4.28</v>
      </c>
      <c r="O26" s="28">
        <f t="shared" si="5"/>
        <v>27.996927732182936</v>
      </c>
      <c r="P26" s="28">
        <f t="shared" si="6"/>
        <v>54.955200000000005</v>
      </c>
      <c r="Q26" s="28">
        <f t="shared" si="7"/>
        <v>139.98463866091467</v>
      </c>
      <c r="R26" s="29">
        <f t="shared" si="8"/>
        <v>2.547250099370299</v>
      </c>
    </row>
    <row r="27" spans="1:23" s="36" customFormat="1" ht="12.75">
      <c r="A27" s="23" t="s">
        <v>159</v>
      </c>
      <c r="B27" s="25">
        <v>0</v>
      </c>
      <c r="C27" s="25" t="s">
        <v>87</v>
      </c>
      <c r="D27" s="25">
        <v>76</v>
      </c>
      <c r="E27" s="25">
        <v>305</v>
      </c>
      <c r="F27" s="25">
        <v>4.8</v>
      </c>
      <c r="G27" s="24">
        <f t="shared" si="0"/>
        <v>37.20324339744396</v>
      </c>
      <c r="H27" s="24">
        <f t="shared" si="1"/>
        <v>69.12</v>
      </c>
      <c r="I27" s="24">
        <f t="shared" si="2"/>
        <v>186.01621698721982</v>
      </c>
      <c r="J27" s="32">
        <f t="shared" si="3"/>
        <v>2.691206842986398</v>
      </c>
      <c r="K27" s="71">
        <f t="shared" si="4"/>
        <v>0</v>
      </c>
      <c r="L27" s="25">
        <v>76</v>
      </c>
      <c r="M27" s="25">
        <v>305</v>
      </c>
      <c r="N27" s="25">
        <v>4.8</v>
      </c>
      <c r="O27" s="24">
        <f t="shared" si="5"/>
        <v>37.20324339744396</v>
      </c>
      <c r="P27" s="24">
        <f t="shared" si="6"/>
        <v>69.12</v>
      </c>
      <c r="Q27" s="24">
        <f t="shared" si="7"/>
        <v>186.01621698721982</v>
      </c>
      <c r="R27" s="32">
        <f t="shared" si="8"/>
        <v>2.691206842986398</v>
      </c>
      <c r="W27" s="38"/>
    </row>
    <row r="28" spans="1:24" s="36" customFormat="1" ht="12.75">
      <c r="A28" s="7" t="s">
        <v>13</v>
      </c>
      <c r="B28" s="9">
        <v>4</v>
      </c>
      <c r="C28" s="9" t="s">
        <v>6</v>
      </c>
      <c r="D28" s="54">
        <v>72.25</v>
      </c>
      <c r="E28" s="49">
        <v>238.5</v>
      </c>
      <c r="F28" s="49">
        <v>4.47</v>
      </c>
      <c r="G28" s="28">
        <f t="shared" si="0"/>
        <v>32.18998907405976</v>
      </c>
      <c r="H28" s="28">
        <f t="shared" si="1"/>
        <v>59.942699999999995</v>
      </c>
      <c r="I28" s="28">
        <f t="shared" si="2"/>
        <v>160.9499453702988</v>
      </c>
      <c r="J28" s="29">
        <f t="shared" si="3"/>
        <v>2.6850633249803364</v>
      </c>
      <c r="K28" s="71">
        <f t="shared" si="4"/>
        <v>-0.006281036104545223</v>
      </c>
      <c r="L28" s="9">
        <v>71.5</v>
      </c>
      <c r="M28" s="9">
        <v>234</v>
      </c>
      <c r="N28" s="60">
        <v>4.46</v>
      </c>
      <c r="O28" s="28">
        <f t="shared" si="5"/>
        <v>32.248678495058655</v>
      </c>
      <c r="P28" s="28">
        <f t="shared" si="6"/>
        <v>59.674800000000005</v>
      </c>
      <c r="Q28" s="28">
        <f t="shared" si="7"/>
        <v>161.24339247529326</v>
      </c>
      <c r="R28" s="29">
        <f t="shared" si="8"/>
        <v>2.702034903766636</v>
      </c>
      <c r="X28" s="37"/>
    </row>
    <row r="29" spans="1:23" ht="12.75">
      <c r="A29" s="7" t="s">
        <v>25</v>
      </c>
      <c r="B29" s="9">
        <v>4</v>
      </c>
      <c r="C29" s="9" t="s">
        <v>85</v>
      </c>
      <c r="D29" s="54">
        <v>72.5</v>
      </c>
      <c r="E29" s="49">
        <v>256</v>
      </c>
      <c r="F29" s="49">
        <v>4.65</v>
      </c>
      <c r="G29" s="28">
        <f t="shared" si="0"/>
        <v>34.31405957410009</v>
      </c>
      <c r="H29" s="28">
        <f t="shared" si="1"/>
        <v>64.8675</v>
      </c>
      <c r="I29" s="28">
        <f t="shared" si="2"/>
        <v>171.57029787050047</v>
      </c>
      <c r="J29" s="29">
        <f t="shared" si="3"/>
        <v>2.644934641700396</v>
      </c>
      <c r="K29" s="71">
        <f t="shared" si="4"/>
        <v>0.04361263292394124</v>
      </c>
      <c r="L29" s="9">
        <v>72.75</v>
      </c>
      <c r="M29" s="9">
        <v>261</v>
      </c>
      <c r="N29" s="60">
        <v>4.78</v>
      </c>
      <c r="O29" s="28">
        <f t="shared" si="5"/>
        <v>34.74422755775418</v>
      </c>
      <c r="P29" s="28">
        <f t="shared" si="6"/>
        <v>68.54520000000001</v>
      </c>
      <c r="Q29" s="28">
        <f t="shared" si="7"/>
        <v>173.7211377887709</v>
      </c>
      <c r="R29" s="29">
        <f t="shared" si="8"/>
        <v>2.534402668440254</v>
      </c>
      <c r="W29" s="1"/>
    </row>
    <row r="30" spans="1:23" ht="12.75">
      <c r="A30" s="7" t="s">
        <v>24</v>
      </c>
      <c r="B30" s="9">
        <v>3</v>
      </c>
      <c r="C30" s="9" t="s">
        <v>85</v>
      </c>
      <c r="D30" s="54">
        <v>71.75</v>
      </c>
      <c r="E30" s="49">
        <v>232.5</v>
      </c>
      <c r="F30" s="49">
        <v>4.51</v>
      </c>
      <c r="G30" s="28">
        <f t="shared" si="0"/>
        <v>31.81905630869512</v>
      </c>
      <c r="H30" s="28">
        <f t="shared" si="1"/>
        <v>61.0203</v>
      </c>
      <c r="I30" s="28">
        <f t="shared" si="2"/>
        <v>159.0952815434756</v>
      </c>
      <c r="J30" s="29">
        <f t="shared" si="3"/>
        <v>2.6072517103894213</v>
      </c>
      <c r="K30" s="71">
        <f t="shared" si="4"/>
        <v>0.10827744233069336</v>
      </c>
      <c r="L30" s="9">
        <v>73</v>
      </c>
      <c r="M30" s="9">
        <v>222</v>
      </c>
      <c r="N30" s="60">
        <v>4.56</v>
      </c>
      <c r="O30" s="28">
        <f t="shared" si="5"/>
        <v>29.35049316774424</v>
      </c>
      <c r="P30" s="28">
        <f t="shared" si="6"/>
        <v>62.380799999999994</v>
      </c>
      <c r="Q30" s="28">
        <f t="shared" si="7"/>
        <v>146.7524658387212</v>
      </c>
      <c r="R30" s="29">
        <f t="shared" si="8"/>
        <v>2.352526191371724</v>
      </c>
      <c r="W30" s="1"/>
    </row>
    <row r="31" spans="1:23" ht="12.75">
      <c r="A31" s="23" t="s">
        <v>145</v>
      </c>
      <c r="B31" s="25">
        <v>0</v>
      </c>
      <c r="C31" s="25" t="s">
        <v>87</v>
      </c>
      <c r="D31" s="25">
        <v>74</v>
      </c>
      <c r="E31" s="25">
        <v>290</v>
      </c>
      <c r="F31" s="25">
        <v>4.9</v>
      </c>
      <c r="G31" s="24">
        <f t="shared" si="0"/>
        <v>37.31149985058769</v>
      </c>
      <c r="H31" s="24">
        <f t="shared" si="1"/>
        <v>72.03000000000002</v>
      </c>
      <c r="I31" s="24">
        <f t="shared" si="2"/>
        <v>186.55749925293844</v>
      </c>
      <c r="J31" s="32">
        <f t="shared" si="3"/>
        <v>2.5899972130076137</v>
      </c>
      <c r="K31" s="71">
        <f t="shared" si="4"/>
        <v>0</v>
      </c>
      <c r="L31" s="25">
        <v>74</v>
      </c>
      <c r="M31" s="25">
        <v>290</v>
      </c>
      <c r="N31" s="25">
        <v>4.9</v>
      </c>
      <c r="O31" s="24">
        <f t="shared" si="5"/>
        <v>37.31149985058769</v>
      </c>
      <c r="P31" s="24">
        <f t="shared" si="6"/>
        <v>72.03000000000002</v>
      </c>
      <c r="Q31" s="24">
        <f t="shared" si="7"/>
        <v>186.55749925293844</v>
      </c>
      <c r="R31" s="32">
        <f t="shared" si="8"/>
        <v>2.5899972130076137</v>
      </c>
      <c r="W31" s="1"/>
    </row>
    <row r="32" spans="1:18" ht="12.75">
      <c r="A32" s="7" t="s">
        <v>19</v>
      </c>
      <c r="B32" s="9">
        <v>3</v>
      </c>
      <c r="C32" s="9" t="s">
        <v>5</v>
      </c>
      <c r="D32" s="54">
        <v>72.25</v>
      </c>
      <c r="E32" s="49">
        <v>250</v>
      </c>
      <c r="F32" s="49">
        <v>4.66</v>
      </c>
      <c r="G32" s="28">
        <f t="shared" si="0"/>
        <v>33.742126912012324</v>
      </c>
      <c r="H32" s="28">
        <f t="shared" si="1"/>
        <v>65.14680000000001</v>
      </c>
      <c r="I32" s="28">
        <f t="shared" si="2"/>
        <v>168.71063456006164</v>
      </c>
      <c r="J32" s="29">
        <f t="shared" si="3"/>
        <v>2.5896994873126786</v>
      </c>
      <c r="K32" s="71">
        <f t="shared" si="4"/>
        <v>0.08858342014737319</v>
      </c>
      <c r="L32" s="9">
        <v>72</v>
      </c>
      <c r="M32" s="9">
        <v>244</v>
      </c>
      <c r="N32" s="60">
        <v>4.82</v>
      </c>
      <c r="O32" s="28">
        <f t="shared" si="5"/>
        <v>33.16140954685746</v>
      </c>
      <c r="P32" s="28">
        <f t="shared" si="6"/>
        <v>69.69720000000001</v>
      </c>
      <c r="Q32" s="28">
        <f t="shared" si="7"/>
        <v>165.80704773428732</v>
      </c>
      <c r="R32" s="29">
        <f t="shared" si="8"/>
        <v>2.378962823962617</v>
      </c>
    </row>
    <row r="33" spans="1:18" s="72" customFormat="1" ht="12.75">
      <c r="A33" s="7" t="s">
        <v>14</v>
      </c>
      <c r="B33" s="9">
        <v>3</v>
      </c>
      <c r="C33" s="9" t="s">
        <v>87</v>
      </c>
      <c r="D33" s="54">
        <v>73</v>
      </c>
      <c r="E33" s="49">
        <v>281</v>
      </c>
      <c r="F33" s="49">
        <v>4.89</v>
      </c>
      <c r="G33" s="28">
        <f t="shared" si="0"/>
        <v>37.15084946007266</v>
      </c>
      <c r="H33" s="28">
        <f t="shared" si="1"/>
        <v>71.73629999999999</v>
      </c>
      <c r="I33" s="28">
        <f t="shared" si="2"/>
        <v>185.75424730036332</v>
      </c>
      <c r="J33" s="29">
        <f t="shared" si="3"/>
        <v>2.5894037927850104</v>
      </c>
      <c r="K33" s="71">
        <f t="shared" si="4"/>
        <v>-0.012232300801686136</v>
      </c>
      <c r="L33" s="9">
        <v>73</v>
      </c>
      <c r="M33" s="9">
        <v>281</v>
      </c>
      <c r="N33" s="60">
        <v>4.86</v>
      </c>
      <c r="O33" s="28">
        <f t="shared" si="5"/>
        <v>37.15084946007266</v>
      </c>
      <c r="P33" s="28">
        <f t="shared" si="6"/>
        <v>70.8588</v>
      </c>
      <c r="Q33" s="28">
        <f t="shared" si="7"/>
        <v>185.75424730036332</v>
      </c>
      <c r="R33" s="29">
        <f t="shared" si="8"/>
        <v>2.6214704073504396</v>
      </c>
    </row>
    <row r="34" spans="1:24" ht="12.75">
      <c r="A34" s="41" t="s">
        <v>119</v>
      </c>
      <c r="B34" s="42">
        <v>2</v>
      </c>
      <c r="C34" s="42" t="s">
        <v>87</v>
      </c>
      <c r="D34" s="66">
        <v>72.5</v>
      </c>
      <c r="E34" s="67">
        <v>272</v>
      </c>
      <c r="F34" s="67">
        <v>4.85</v>
      </c>
      <c r="G34" s="43">
        <f t="shared" si="0"/>
        <v>36.458688297481345</v>
      </c>
      <c r="H34" s="43">
        <f t="shared" si="1"/>
        <v>70.5675</v>
      </c>
      <c r="I34" s="43">
        <f t="shared" si="2"/>
        <v>182.2934414874067</v>
      </c>
      <c r="J34" s="44">
        <f t="shared" si="3"/>
        <v>2.583249250538941</v>
      </c>
      <c r="K34" s="71">
        <f t="shared" si="4"/>
        <v>0.12779929373592713</v>
      </c>
      <c r="L34" s="80">
        <v>73</v>
      </c>
      <c r="M34" s="42">
        <v>280</v>
      </c>
      <c r="N34" s="80">
        <v>5.19</v>
      </c>
      <c r="O34" s="43">
        <f t="shared" si="5"/>
        <v>37.01864003138913</v>
      </c>
      <c r="P34" s="43">
        <f t="shared" si="6"/>
        <v>80.8083</v>
      </c>
      <c r="Q34" s="43">
        <f t="shared" si="7"/>
        <v>185.09320015694567</v>
      </c>
      <c r="R34" s="44">
        <f t="shared" si="8"/>
        <v>2.2905221389009007</v>
      </c>
      <c r="X34" s="20"/>
    </row>
    <row r="35" spans="1:23" ht="12.75">
      <c r="A35" s="41" t="s">
        <v>131</v>
      </c>
      <c r="B35" s="42">
        <v>2</v>
      </c>
      <c r="C35" s="42" t="s">
        <v>86</v>
      </c>
      <c r="D35" s="66">
        <v>70.5</v>
      </c>
      <c r="E35" s="67">
        <v>200</v>
      </c>
      <c r="F35" s="67">
        <v>4.31</v>
      </c>
      <c r="G35" s="43">
        <f>(E35/2.2)/((D35/39.37)*(D35/39.37))</f>
        <v>28.350446977699118</v>
      </c>
      <c r="H35" s="43">
        <f>+F35*F35*$B$19</f>
        <v>55.72829999999999</v>
      </c>
      <c r="I35" s="43">
        <f>G35*$B$18</f>
        <v>141.7522348884956</v>
      </c>
      <c r="J35" s="44">
        <f>I35/(H35)</f>
        <v>2.5436310615700752</v>
      </c>
      <c r="K35" s="71">
        <f t="shared" si="4"/>
        <v>0.1286817093248045</v>
      </c>
      <c r="L35" s="80">
        <v>72</v>
      </c>
      <c r="M35" s="42">
        <v>190</v>
      </c>
      <c r="N35" s="80">
        <v>4.37</v>
      </c>
      <c r="O35" s="43">
        <f>(M35/2.2)/((L35/39.37)*(L35/39.37))</f>
        <v>25.82240907337261</v>
      </c>
      <c r="P35" s="43">
        <f>+N35*N35*$B$19</f>
        <v>57.2907</v>
      </c>
      <c r="Q35" s="43">
        <f>O35*$B$18</f>
        <v>129.11204536686307</v>
      </c>
      <c r="R35" s="44">
        <f>Q35/(P35)</f>
        <v>2.2536300894711196</v>
      </c>
      <c r="W35" s="1"/>
    </row>
    <row r="36" spans="1:18" s="1" customFormat="1" ht="12.75">
      <c r="A36" s="7" t="s">
        <v>17</v>
      </c>
      <c r="B36" s="9">
        <v>4</v>
      </c>
      <c r="C36" s="9" t="s">
        <v>5</v>
      </c>
      <c r="D36" s="54">
        <v>75.25</v>
      </c>
      <c r="E36" s="54">
        <v>253.5</v>
      </c>
      <c r="F36" s="49">
        <v>4.55</v>
      </c>
      <c r="G36" s="28">
        <f t="shared" si="0"/>
        <v>31.540829001486028</v>
      </c>
      <c r="H36" s="28">
        <f t="shared" si="1"/>
        <v>62.10749999999999</v>
      </c>
      <c r="I36" s="28">
        <f t="shared" si="2"/>
        <v>157.70414500743013</v>
      </c>
      <c r="J36" s="29">
        <f t="shared" si="3"/>
        <v>2.5392125750904504</v>
      </c>
      <c r="K36" s="71">
        <f t="shared" si="4"/>
        <v>-0.01851083321376157</v>
      </c>
      <c r="L36" s="9">
        <v>75.5</v>
      </c>
      <c r="M36" s="9">
        <v>260</v>
      </c>
      <c r="N36" s="60">
        <v>4.55</v>
      </c>
      <c r="O36" s="28">
        <f t="shared" si="5"/>
        <v>32.13568735023583</v>
      </c>
      <c r="P36" s="28">
        <f t="shared" si="6"/>
        <v>62.10749999999999</v>
      </c>
      <c r="Q36" s="28">
        <f t="shared" si="7"/>
        <v>160.67843675117913</v>
      </c>
      <c r="R36" s="29">
        <f t="shared" si="8"/>
        <v>2.5871019885066886</v>
      </c>
    </row>
    <row r="37" spans="1:23" ht="12.75">
      <c r="A37" s="7" t="s">
        <v>42</v>
      </c>
      <c r="B37" s="9">
        <v>4</v>
      </c>
      <c r="C37" s="9" t="s">
        <v>3</v>
      </c>
      <c r="D37" s="54">
        <v>76</v>
      </c>
      <c r="E37" s="49">
        <v>320</v>
      </c>
      <c r="F37" s="49">
        <v>5.07</v>
      </c>
      <c r="G37" s="28">
        <f t="shared" si="0"/>
        <v>39.03291110551498</v>
      </c>
      <c r="H37" s="28">
        <f t="shared" si="1"/>
        <v>77.1147</v>
      </c>
      <c r="I37" s="28">
        <f t="shared" si="2"/>
        <v>195.1645555275749</v>
      </c>
      <c r="J37" s="29">
        <f t="shared" si="3"/>
        <v>2.5308346596378497</v>
      </c>
      <c r="K37" s="71">
        <f t="shared" si="4"/>
        <v>0.06954608063363299</v>
      </c>
      <c r="L37" s="9">
        <v>76.5</v>
      </c>
      <c r="M37" s="9">
        <v>314</v>
      </c>
      <c r="N37" s="60">
        <v>5.16</v>
      </c>
      <c r="O37" s="28">
        <f t="shared" si="5"/>
        <v>37.80201294762309</v>
      </c>
      <c r="P37" s="28">
        <f t="shared" si="6"/>
        <v>79.8768</v>
      </c>
      <c r="Q37" s="28">
        <f t="shared" si="7"/>
        <v>189.01006473811546</v>
      </c>
      <c r="R37" s="29">
        <f t="shared" si="8"/>
        <v>2.366269864818263</v>
      </c>
      <c r="W37" s="1"/>
    </row>
    <row r="38" spans="1:18" s="23" customFormat="1" ht="12.75">
      <c r="A38" s="7" t="s">
        <v>40</v>
      </c>
      <c r="B38" s="9">
        <v>4</v>
      </c>
      <c r="C38" s="9" t="s">
        <v>3</v>
      </c>
      <c r="D38" s="54">
        <v>75.5</v>
      </c>
      <c r="E38" s="49">
        <v>334</v>
      </c>
      <c r="F38" s="49">
        <v>5.22</v>
      </c>
      <c r="G38" s="28">
        <f t="shared" si="0"/>
        <v>41.28199836530295</v>
      </c>
      <c r="H38" s="28">
        <f t="shared" si="1"/>
        <v>81.74519999999998</v>
      </c>
      <c r="I38" s="28">
        <f t="shared" si="2"/>
        <v>206.40999182651473</v>
      </c>
      <c r="J38" s="29">
        <f t="shared" si="3"/>
        <v>2.525041125674838</v>
      </c>
      <c r="K38" s="71">
        <f t="shared" si="4"/>
        <v>0.028937866066141904</v>
      </c>
      <c r="L38" s="9">
        <v>75</v>
      </c>
      <c r="M38" s="9">
        <v>313</v>
      </c>
      <c r="N38" s="60">
        <v>5.16</v>
      </c>
      <c r="O38" s="28">
        <f t="shared" si="5"/>
        <v>39.20396199595959</v>
      </c>
      <c r="P38" s="28">
        <f t="shared" si="6"/>
        <v>79.8768</v>
      </c>
      <c r="Q38" s="28">
        <f t="shared" si="7"/>
        <v>196.01980997979794</v>
      </c>
      <c r="R38" s="29">
        <f t="shared" si="8"/>
        <v>2.454026826059606</v>
      </c>
    </row>
    <row r="39" spans="1:23" ht="12.75">
      <c r="A39" s="7" t="s">
        <v>29</v>
      </c>
      <c r="B39" s="9">
        <v>3</v>
      </c>
      <c r="C39" s="9" t="s">
        <v>288</v>
      </c>
      <c r="D39" s="87">
        <v>70</v>
      </c>
      <c r="E39" s="84">
        <v>203</v>
      </c>
      <c r="F39" s="49">
        <v>4.39</v>
      </c>
      <c r="G39" s="28">
        <f t="shared" si="0"/>
        <v>29.188253311688307</v>
      </c>
      <c r="H39" s="28">
        <f t="shared" si="1"/>
        <v>57.8163</v>
      </c>
      <c r="I39" s="28">
        <f t="shared" si="2"/>
        <v>145.94126655844153</v>
      </c>
      <c r="J39" s="29">
        <f t="shared" si="3"/>
        <v>2.52422355907316</v>
      </c>
      <c r="K39" s="71">
        <f t="shared" si="4"/>
        <v>0.09796026380103862</v>
      </c>
      <c r="L39" s="9">
        <v>70</v>
      </c>
      <c r="M39" s="9">
        <v>203</v>
      </c>
      <c r="N39" s="60">
        <v>4.6</v>
      </c>
      <c r="O39" s="28">
        <f t="shared" si="5"/>
        <v>29.188253311688307</v>
      </c>
      <c r="P39" s="28">
        <f t="shared" si="6"/>
        <v>63.47999999999999</v>
      </c>
      <c r="Q39" s="28">
        <f t="shared" si="7"/>
        <v>145.94126655844153</v>
      </c>
      <c r="R39" s="29">
        <f t="shared" si="8"/>
        <v>2.299011760529955</v>
      </c>
      <c r="W39" s="1"/>
    </row>
    <row r="40" spans="1:23" ht="12.75">
      <c r="A40" s="7" t="s">
        <v>16</v>
      </c>
      <c r="B40" s="9">
        <v>5</v>
      </c>
      <c r="C40" s="9" t="s">
        <v>4</v>
      </c>
      <c r="D40" s="54">
        <v>71.5</v>
      </c>
      <c r="E40" s="49">
        <v>201</v>
      </c>
      <c r="F40" s="84">
        <v>4.28</v>
      </c>
      <c r="G40" s="28">
        <f t="shared" si="0"/>
        <v>27.7007879380632</v>
      </c>
      <c r="H40" s="28">
        <f t="shared" si="1"/>
        <v>54.955200000000005</v>
      </c>
      <c r="I40" s="28">
        <f t="shared" si="2"/>
        <v>138.503939690316</v>
      </c>
      <c r="J40" s="29">
        <f t="shared" si="3"/>
        <v>2.5203063529987335</v>
      </c>
      <c r="K40" s="71">
        <f t="shared" si="4"/>
        <v>-0.014705882352941013</v>
      </c>
      <c r="L40" s="9">
        <v>71.5</v>
      </c>
      <c r="M40" s="9">
        <v>204</v>
      </c>
      <c r="N40" s="60">
        <v>4.28</v>
      </c>
      <c r="O40" s="28">
        <f t="shared" si="5"/>
        <v>28.114232534153697</v>
      </c>
      <c r="P40" s="28">
        <f t="shared" si="6"/>
        <v>54.955200000000005</v>
      </c>
      <c r="Q40" s="28">
        <f t="shared" si="7"/>
        <v>140.57116267076847</v>
      </c>
      <c r="R40" s="29">
        <f t="shared" si="8"/>
        <v>2.5579228657300574</v>
      </c>
      <c r="W40" s="1"/>
    </row>
    <row r="41" spans="1:24" ht="12.75">
      <c r="A41" s="7" t="s">
        <v>38</v>
      </c>
      <c r="B41" s="9">
        <v>3</v>
      </c>
      <c r="C41" s="9" t="s">
        <v>6</v>
      </c>
      <c r="D41" s="54">
        <v>69.5</v>
      </c>
      <c r="E41" s="54">
        <v>222.5</v>
      </c>
      <c r="F41" s="49">
        <v>4.65</v>
      </c>
      <c r="G41" s="28">
        <f t="shared" si="0"/>
        <v>32.4540241423604</v>
      </c>
      <c r="H41" s="28">
        <f t="shared" si="1"/>
        <v>64.8675</v>
      </c>
      <c r="I41" s="28">
        <f t="shared" si="2"/>
        <v>162.270120711802</v>
      </c>
      <c r="J41" s="29">
        <f t="shared" si="3"/>
        <v>2.5015627349875054</v>
      </c>
      <c r="K41" s="71">
        <f t="shared" si="4"/>
        <v>0.025057546997235614</v>
      </c>
      <c r="L41" s="9">
        <v>70</v>
      </c>
      <c r="M41" s="9">
        <v>224</v>
      </c>
      <c r="N41" s="60">
        <v>4.69</v>
      </c>
      <c r="O41" s="28">
        <f t="shared" si="5"/>
        <v>32.20772779220779</v>
      </c>
      <c r="P41" s="28">
        <f t="shared" si="6"/>
        <v>65.98830000000001</v>
      </c>
      <c r="Q41" s="28">
        <f t="shared" si="7"/>
        <v>161.03863896103894</v>
      </c>
      <c r="R41" s="29">
        <f t="shared" si="8"/>
        <v>2.4404119966878812</v>
      </c>
      <c r="X41" s="20"/>
    </row>
    <row r="42" spans="1:18" s="23" customFormat="1" ht="12.75">
      <c r="A42" s="7" t="s">
        <v>161</v>
      </c>
      <c r="B42" s="9">
        <v>2</v>
      </c>
      <c r="C42" s="9" t="s">
        <v>4</v>
      </c>
      <c r="D42" s="54">
        <v>72.25</v>
      </c>
      <c r="E42" s="49">
        <v>211</v>
      </c>
      <c r="F42" s="49">
        <v>4.38</v>
      </c>
      <c r="G42" s="28">
        <f t="shared" si="0"/>
        <v>28.478355113738402</v>
      </c>
      <c r="H42" s="28">
        <f t="shared" si="1"/>
        <v>57.553200000000004</v>
      </c>
      <c r="I42" s="28">
        <f t="shared" si="2"/>
        <v>142.39177556869203</v>
      </c>
      <c r="J42" s="29">
        <f t="shared" si="3"/>
        <v>2.474089634784721</v>
      </c>
      <c r="K42" s="71">
        <f aca="true" t="shared" si="9" ref="K42:K61">J42/R42-100%</f>
        <v>0.03944784129045198</v>
      </c>
      <c r="L42" s="9">
        <v>73.5</v>
      </c>
      <c r="M42" s="9">
        <v>212</v>
      </c>
      <c r="N42" s="60">
        <v>4.4</v>
      </c>
      <c r="O42" s="28">
        <f t="shared" si="5"/>
        <v>27.648357191237654</v>
      </c>
      <c r="P42" s="28">
        <f t="shared" si="6"/>
        <v>58.08000000000001</v>
      </c>
      <c r="Q42" s="28">
        <f t="shared" si="7"/>
        <v>138.24178595618827</v>
      </c>
      <c r="R42" s="29">
        <f t="shared" si="8"/>
        <v>2.3801960391905688</v>
      </c>
    </row>
    <row r="43" spans="1:18" s="38" customFormat="1" ht="12.75">
      <c r="A43" s="41" t="s">
        <v>116</v>
      </c>
      <c r="B43" s="42">
        <v>2</v>
      </c>
      <c r="C43" s="42" t="s">
        <v>87</v>
      </c>
      <c r="D43" s="66">
        <v>74.25</v>
      </c>
      <c r="E43" s="67">
        <v>285</v>
      </c>
      <c r="F43" s="67">
        <v>4.97</v>
      </c>
      <c r="G43" s="43">
        <f t="shared" si="0"/>
        <v>36.421689932690846</v>
      </c>
      <c r="H43" s="43">
        <f t="shared" si="1"/>
        <v>74.1027</v>
      </c>
      <c r="I43" s="43">
        <f t="shared" si="2"/>
        <v>182.10844966345422</v>
      </c>
      <c r="J43" s="44">
        <f t="shared" si="3"/>
        <v>2.4575143640306525</v>
      </c>
      <c r="K43" s="71">
        <f t="shared" si="9"/>
        <v>0.14580218162158087</v>
      </c>
      <c r="L43" s="80">
        <v>75</v>
      </c>
      <c r="M43" s="42">
        <v>272.5</v>
      </c>
      <c r="N43" s="80">
        <v>5.15</v>
      </c>
      <c r="O43" s="43">
        <f t="shared" si="5"/>
        <v>34.13124486868686</v>
      </c>
      <c r="P43" s="43">
        <f t="shared" si="6"/>
        <v>79.56750000000001</v>
      </c>
      <c r="Q43" s="43">
        <f t="shared" si="7"/>
        <v>170.6562243434343</v>
      </c>
      <c r="R43" s="44">
        <f t="shared" si="8"/>
        <v>2.144798119124445</v>
      </c>
    </row>
    <row r="44" spans="1:18" s="35" customFormat="1" ht="12.75">
      <c r="A44" s="7" t="s">
        <v>27</v>
      </c>
      <c r="B44" s="9">
        <v>5</v>
      </c>
      <c r="C44" s="9" t="s">
        <v>86</v>
      </c>
      <c r="D44" s="54">
        <v>69</v>
      </c>
      <c r="E44" s="49">
        <v>197</v>
      </c>
      <c r="F44" s="49">
        <v>4.45</v>
      </c>
      <c r="G44" s="28">
        <f t="shared" si="0"/>
        <v>29.152526140421216</v>
      </c>
      <c r="H44" s="28">
        <f t="shared" si="1"/>
        <v>59.407500000000006</v>
      </c>
      <c r="I44" s="28">
        <f t="shared" si="2"/>
        <v>145.7626307021061</v>
      </c>
      <c r="J44" s="29">
        <f t="shared" si="3"/>
        <v>2.4536065429803657</v>
      </c>
      <c r="K44" s="71">
        <f t="shared" si="9"/>
        <v>0.014047127730780762</v>
      </c>
      <c r="L44" s="9">
        <v>68.75</v>
      </c>
      <c r="M44" s="9">
        <v>192</v>
      </c>
      <c r="N44" s="60">
        <v>4.44</v>
      </c>
      <c r="O44" s="28">
        <f t="shared" si="5"/>
        <v>28.619627208414723</v>
      </c>
      <c r="P44" s="28">
        <f t="shared" si="6"/>
        <v>59.14080000000001</v>
      </c>
      <c r="Q44" s="28">
        <f t="shared" si="7"/>
        <v>143.0981360420736</v>
      </c>
      <c r="R44" s="29">
        <f t="shared" si="8"/>
        <v>2.419617861815761</v>
      </c>
    </row>
    <row r="45" spans="1:18" s="72" customFormat="1" ht="12.75">
      <c r="A45" s="41" t="s">
        <v>110</v>
      </c>
      <c r="B45" s="42">
        <v>2</v>
      </c>
      <c r="C45" s="42" t="s">
        <v>4</v>
      </c>
      <c r="D45" s="66">
        <v>73</v>
      </c>
      <c r="E45" s="67">
        <v>217.5</v>
      </c>
      <c r="F45" s="67">
        <v>4.43</v>
      </c>
      <c r="G45" s="43">
        <f t="shared" si="0"/>
        <v>28.755550738668344</v>
      </c>
      <c r="H45" s="43">
        <f t="shared" si="1"/>
        <v>58.87469999999999</v>
      </c>
      <c r="I45" s="43">
        <f t="shared" si="2"/>
        <v>143.7777536933417</v>
      </c>
      <c r="J45" s="44">
        <f t="shared" si="3"/>
        <v>2.4420974322305122</v>
      </c>
      <c r="K45" s="71">
        <f t="shared" si="9"/>
        <v>0.12799248088290405</v>
      </c>
      <c r="L45" s="80">
        <v>74</v>
      </c>
      <c r="M45" s="42">
        <v>215.5</v>
      </c>
      <c r="N45" s="80">
        <v>4.62</v>
      </c>
      <c r="O45" s="43">
        <f t="shared" si="5"/>
        <v>27.726304199316022</v>
      </c>
      <c r="P45" s="43">
        <f t="shared" si="6"/>
        <v>64.0332</v>
      </c>
      <c r="Q45" s="43">
        <f t="shared" si="7"/>
        <v>138.63152099658012</v>
      </c>
      <c r="R45" s="44">
        <f t="shared" si="8"/>
        <v>2.1649944247137443</v>
      </c>
    </row>
    <row r="46" spans="1:18" s="79" customFormat="1" ht="12.75">
      <c r="A46" s="7" t="s">
        <v>22</v>
      </c>
      <c r="B46" s="9">
        <v>4</v>
      </c>
      <c r="C46" s="9" t="s">
        <v>85</v>
      </c>
      <c r="D46" s="54">
        <v>71</v>
      </c>
      <c r="E46" s="49">
        <v>254.5</v>
      </c>
      <c r="F46" s="49">
        <v>4.93</v>
      </c>
      <c r="G46" s="28">
        <f t="shared" si="0"/>
        <v>35.56962102126201</v>
      </c>
      <c r="H46" s="28">
        <f t="shared" si="1"/>
        <v>72.91469999999998</v>
      </c>
      <c r="I46" s="28">
        <f t="shared" si="2"/>
        <v>177.84810510631004</v>
      </c>
      <c r="J46" s="29">
        <f t="shared" si="3"/>
        <v>2.4391255138718266</v>
      </c>
      <c r="K46" s="71">
        <f t="shared" si="9"/>
        <v>-0.02602094110917874</v>
      </c>
      <c r="L46" s="9">
        <v>70.5</v>
      </c>
      <c r="M46" s="9">
        <v>265</v>
      </c>
      <c r="N46" s="60">
        <v>5</v>
      </c>
      <c r="O46" s="28">
        <f t="shared" si="5"/>
        <v>37.56434224545133</v>
      </c>
      <c r="P46" s="28">
        <f t="shared" si="6"/>
        <v>75</v>
      </c>
      <c r="Q46" s="28">
        <f t="shared" si="7"/>
        <v>187.82171122725663</v>
      </c>
      <c r="R46" s="29">
        <f t="shared" si="8"/>
        <v>2.5042894830300884</v>
      </c>
    </row>
    <row r="47" spans="1:23" s="23" customFormat="1" ht="12.75">
      <c r="A47" s="23" t="s">
        <v>139</v>
      </c>
      <c r="B47" s="25">
        <v>0</v>
      </c>
      <c r="C47" s="25" t="s">
        <v>3</v>
      </c>
      <c r="D47" s="25">
        <v>74</v>
      </c>
      <c r="E47" s="25">
        <v>250</v>
      </c>
      <c r="F47" s="25">
        <v>4.7</v>
      </c>
      <c r="G47" s="24">
        <f t="shared" si="0"/>
        <v>32.16508607809283</v>
      </c>
      <c r="H47" s="24">
        <f t="shared" si="1"/>
        <v>66.27000000000001</v>
      </c>
      <c r="I47" s="24">
        <f t="shared" si="2"/>
        <v>160.82543039046413</v>
      </c>
      <c r="J47" s="32">
        <f t="shared" si="3"/>
        <v>2.4268210410512165</v>
      </c>
      <c r="K47" s="71">
        <f t="shared" si="9"/>
        <v>0</v>
      </c>
      <c r="L47" s="25">
        <v>74</v>
      </c>
      <c r="M47" s="25">
        <v>250</v>
      </c>
      <c r="N47" s="25">
        <v>4.7</v>
      </c>
      <c r="O47" s="24">
        <f t="shared" si="5"/>
        <v>32.16508607809283</v>
      </c>
      <c r="P47" s="24">
        <f t="shared" si="6"/>
        <v>66.27000000000001</v>
      </c>
      <c r="Q47" s="24">
        <f t="shared" si="7"/>
        <v>160.82543039046413</v>
      </c>
      <c r="R47" s="32">
        <f t="shared" si="8"/>
        <v>2.4268210410512165</v>
      </c>
      <c r="W47" s="34"/>
    </row>
    <row r="48" spans="1:24" s="36" customFormat="1" ht="12.75">
      <c r="A48" s="7" t="s">
        <v>37</v>
      </c>
      <c r="B48" s="9">
        <v>4</v>
      </c>
      <c r="C48" s="9" t="s">
        <v>6</v>
      </c>
      <c r="D48" s="54">
        <v>72</v>
      </c>
      <c r="E48" s="49">
        <v>225</v>
      </c>
      <c r="F48" s="49">
        <v>4.59</v>
      </c>
      <c r="G48" s="28">
        <f t="shared" si="0"/>
        <v>30.579168639520198</v>
      </c>
      <c r="H48" s="28">
        <f t="shared" si="1"/>
        <v>63.20429999999999</v>
      </c>
      <c r="I48" s="28">
        <f t="shared" si="2"/>
        <v>152.89584319760098</v>
      </c>
      <c r="J48" s="29">
        <f t="shared" si="3"/>
        <v>2.419073436421272</v>
      </c>
      <c r="K48" s="71">
        <f t="shared" si="9"/>
        <v>-0.047079054768404904</v>
      </c>
      <c r="L48" s="9">
        <v>72</v>
      </c>
      <c r="M48" s="9">
        <v>231</v>
      </c>
      <c r="N48" s="60">
        <v>4.54</v>
      </c>
      <c r="O48" s="28">
        <f t="shared" si="5"/>
        <v>31.39461313657407</v>
      </c>
      <c r="P48" s="28">
        <f t="shared" si="6"/>
        <v>61.8348</v>
      </c>
      <c r="Q48" s="28">
        <f t="shared" si="7"/>
        <v>156.97306568287036</v>
      </c>
      <c r="R48" s="29">
        <f t="shared" si="8"/>
        <v>2.538587748045928</v>
      </c>
      <c r="X48" s="37"/>
    </row>
    <row r="49" spans="1:23" ht="12.75">
      <c r="A49" s="7" t="s">
        <v>23</v>
      </c>
      <c r="B49" s="9">
        <v>4</v>
      </c>
      <c r="C49" s="9" t="s">
        <v>85</v>
      </c>
      <c r="D49" s="54">
        <v>71.25</v>
      </c>
      <c r="E49" s="49">
        <v>230</v>
      </c>
      <c r="F49" s="49">
        <v>4.7</v>
      </c>
      <c r="G49" s="28">
        <f t="shared" si="0"/>
        <v>31.920247304065576</v>
      </c>
      <c r="H49" s="28">
        <f t="shared" si="1"/>
        <v>66.27000000000001</v>
      </c>
      <c r="I49" s="28">
        <f t="shared" si="2"/>
        <v>159.6012365203279</v>
      </c>
      <c r="J49" s="29">
        <f t="shared" si="3"/>
        <v>2.4083482197122055</v>
      </c>
      <c r="K49" s="71">
        <f t="shared" si="9"/>
        <v>-0.029380410789329736</v>
      </c>
      <c r="L49" s="9">
        <v>71.25</v>
      </c>
      <c r="M49" s="9">
        <v>226</v>
      </c>
      <c r="N49" s="60">
        <v>4.59</v>
      </c>
      <c r="O49" s="28">
        <f t="shared" si="5"/>
        <v>31.3651125683427</v>
      </c>
      <c r="P49" s="28">
        <f t="shared" si="6"/>
        <v>63.20429999999999</v>
      </c>
      <c r="Q49" s="28">
        <f t="shared" si="7"/>
        <v>156.8255628417135</v>
      </c>
      <c r="R49" s="29">
        <f t="shared" si="8"/>
        <v>2.4812483144614137</v>
      </c>
      <c r="W49" s="1"/>
    </row>
    <row r="50" spans="1:23" ht="12.75">
      <c r="A50" s="7" t="s">
        <v>26</v>
      </c>
      <c r="B50" s="9">
        <v>4</v>
      </c>
      <c r="C50" s="9" t="s">
        <v>87</v>
      </c>
      <c r="D50" s="54">
        <v>75</v>
      </c>
      <c r="E50" s="49">
        <v>275</v>
      </c>
      <c r="F50" s="49">
        <v>4.9</v>
      </c>
      <c r="G50" s="28">
        <f t="shared" si="0"/>
        <v>34.444375555555546</v>
      </c>
      <c r="H50" s="28">
        <f t="shared" si="1"/>
        <v>72.03000000000002</v>
      </c>
      <c r="I50" s="28">
        <f t="shared" si="2"/>
        <v>172.22187777777773</v>
      </c>
      <c r="J50" s="29">
        <f t="shared" si="3"/>
        <v>2.3909742854057714</v>
      </c>
      <c r="K50" s="71">
        <f t="shared" si="9"/>
        <v>-0.02307937058443743</v>
      </c>
      <c r="L50" s="9">
        <v>75</v>
      </c>
      <c r="M50" s="9">
        <v>269</v>
      </c>
      <c r="N50" s="60">
        <v>4.79</v>
      </c>
      <c r="O50" s="28">
        <f t="shared" si="5"/>
        <v>33.6928619070707</v>
      </c>
      <c r="P50" s="28">
        <f t="shared" si="6"/>
        <v>68.8323</v>
      </c>
      <c r="Q50" s="28">
        <f t="shared" si="7"/>
        <v>168.4643095353535</v>
      </c>
      <c r="R50" s="29">
        <f t="shared" si="8"/>
        <v>2.447460124612333</v>
      </c>
      <c r="W50" s="1"/>
    </row>
    <row r="51" spans="1:18" s="34" customFormat="1" ht="12.75">
      <c r="A51" s="7" t="s">
        <v>1</v>
      </c>
      <c r="B51" s="9">
        <v>3</v>
      </c>
      <c r="C51" s="9" t="s">
        <v>289</v>
      </c>
      <c r="D51" s="54">
        <v>70</v>
      </c>
      <c r="E51" s="49">
        <v>190.5</v>
      </c>
      <c r="F51" s="84">
        <v>4.37</v>
      </c>
      <c r="G51" s="28">
        <f t="shared" si="0"/>
        <v>27.390947073283854</v>
      </c>
      <c r="H51" s="28">
        <f t="shared" si="1"/>
        <v>57.2907</v>
      </c>
      <c r="I51" s="28">
        <f t="shared" si="2"/>
        <v>136.95473536641927</v>
      </c>
      <c r="J51" s="29">
        <f t="shared" si="3"/>
        <v>2.39052298831083</v>
      </c>
      <c r="K51" s="71">
        <f t="shared" si="9"/>
        <v>0.002631578947368318</v>
      </c>
      <c r="L51" s="9">
        <v>70</v>
      </c>
      <c r="M51" s="9">
        <v>190</v>
      </c>
      <c r="N51" s="60">
        <v>4.37</v>
      </c>
      <c r="O51" s="28">
        <f t="shared" si="5"/>
        <v>27.319054823747678</v>
      </c>
      <c r="P51" s="28">
        <f t="shared" si="6"/>
        <v>57.2907</v>
      </c>
      <c r="Q51" s="28">
        <f t="shared" si="7"/>
        <v>136.5952741187384</v>
      </c>
      <c r="R51" s="29">
        <f t="shared" si="8"/>
        <v>2.3842486497588333</v>
      </c>
    </row>
    <row r="52" spans="1:23" s="36" customFormat="1" ht="12.75">
      <c r="A52" s="7" t="s">
        <v>43</v>
      </c>
      <c r="B52" s="9">
        <v>4</v>
      </c>
      <c r="C52" s="9" t="s">
        <v>3</v>
      </c>
      <c r="D52" s="54">
        <v>75</v>
      </c>
      <c r="E52" s="49">
        <v>286</v>
      </c>
      <c r="F52" s="49">
        <v>5</v>
      </c>
      <c r="G52" s="28">
        <f t="shared" si="0"/>
        <v>35.82215057777777</v>
      </c>
      <c r="H52" s="28">
        <f t="shared" si="1"/>
        <v>75</v>
      </c>
      <c r="I52" s="28">
        <f t="shared" si="2"/>
        <v>179.11075288888884</v>
      </c>
      <c r="J52" s="29">
        <f t="shared" si="3"/>
        <v>2.388143371851851</v>
      </c>
      <c r="K52" s="71">
        <f t="shared" si="9"/>
        <v>0.05601676190476157</v>
      </c>
      <c r="L52" s="9">
        <v>75</v>
      </c>
      <c r="M52" s="9">
        <v>273</v>
      </c>
      <c r="N52" s="60">
        <v>5.02</v>
      </c>
      <c r="O52" s="28">
        <f t="shared" si="5"/>
        <v>34.1938710060606</v>
      </c>
      <c r="P52" s="28">
        <f t="shared" si="6"/>
        <v>75.60119999999998</v>
      </c>
      <c r="Q52" s="28">
        <f t="shared" si="7"/>
        <v>170.96935503030298</v>
      </c>
      <c r="R52" s="29">
        <f t="shared" si="8"/>
        <v>2.2614635089165653</v>
      </c>
      <c r="W52" s="38"/>
    </row>
    <row r="53" spans="1:23" ht="12.75">
      <c r="A53" s="41" t="s">
        <v>113</v>
      </c>
      <c r="B53" s="42">
        <v>2</v>
      </c>
      <c r="C53" s="42" t="s">
        <v>3</v>
      </c>
      <c r="D53" s="66">
        <v>75.25</v>
      </c>
      <c r="E53" s="67">
        <v>285.5</v>
      </c>
      <c r="F53" s="67">
        <v>5</v>
      </c>
      <c r="G53" s="43">
        <f t="shared" si="0"/>
        <v>35.522314319227846</v>
      </c>
      <c r="H53" s="43">
        <f t="shared" si="1"/>
        <v>75</v>
      </c>
      <c r="I53" s="43">
        <f t="shared" si="2"/>
        <v>177.61157159613924</v>
      </c>
      <c r="J53" s="44">
        <f t="shared" si="3"/>
        <v>2.3681542879485233</v>
      </c>
      <c r="K53" s="71">
        <f t="shared" si="9"/>
        <v>0.022526597002807236</v>
      </c>
      <c r="L53" s="80">
        <v>74.5</v>
      </c>
      <c r="M53" s="42">
        <v>282.5</v>
      </c>
      <c r="N53" s="80">
        <v>5.08</v>
      </c>
      <c r="O53" s="43">
        <f t="shared" si="5"/>
        <v>35.8603113086634</v>
      </c>
      <c r="P53" s="43">
        <f t="shared" si="6"/>
        <v>77.4192</v>
      </c>
      <c r="Q53" s="43">
        <f t="shared" si="7"/>
        <v>179.301556543317</v>
      </c>
      <c r="R53" s="44">
        <f t="shared" si="8"/>
        <v>2.315983070650652</v>
      </c>
      <c r="W53" s="1"/>
    </row>
    <row r="54" spans="1:18" s="35" customFormat="1" ht="12.75">
      <c r="A54" s="23" t="s">
        <v>148</v>
      </c>
      <c r="B54" s="25">
        <v>0</v>
      </c>
      <c r="C54" s="25" t="s">
        <v>4</v>
      </c>
      <c r="D54" s="25">
        <v>68</v>
      </c>
      <c r="E54" s="25">
        <v>180</v>
      </c>
      <c r="F54" s="25">
        <v>4.4</v>
      </c>
      <c r="G54" s="24">
        <f t="shared" si="0"/>
        <v>27.426022530670014</v>
      </c>
      <c r="H54" s="24">
        <f t="shared" si="1"/>
        <v>58.08000000000001</v>
      </c>
      <c r="I54" s="24">
        <f t="shared" si="2"/>
        <v>137.13011265335007</v>
      </c>
      <c r="J54" s="32">
        <f t="shared" si="3"/>
        <v>2.36105565863206</v>
      </c>
      <c r="K54" s="71">
        <f t="shared" si="9"/>
        <v>0</v>
      </c>
      <c r="L54" s="25">
        <v>68</v>
      </c>
      <c r="M54" s="25">
        <v>180</v>
      </c>
      <c r="N54" s="25">
        <v>4.4</v>
      </c>
      <c r="O54" s="24">
        <f t="shared" si="5"/>
        <v>27.426022530670014</v>
      </c>
      <c r="P54" s="24">
        <f t="shared" si="6"/>
        <v>58.08000000000001</v>
      </c>
      <c r="Q54" s="24">
        <f t="shared" si="7"/>
        <v>137.13011265335007</v>
      </c>
      <c r="R54" s="32">
        <f t="shared" si="8"/>
        <v>2.36105565863206</v>
      </c>
    </row>
    <row r="55" spans="1:23" ht="12.75">
      <c r="A55" s="7" t="s">
        <v>20</v>
      </c>
      <c r="B55" s="9">
        <v>3</v>
      </c>
      <c r="C55" s="9" t="s">
        <v>5</v>
      </c>
      <c r="D55" s="54">
        <v>75</v>
      </c>
      <c r="E55" s="49">
        <v>251</v>
      </c>
      <c r="F55" s="49">
        <v>4.72</v>
      </c>
      <c r="G55" s="28">
        <f aca="true" t="shared" si="10" ref="G55:G79">(E55/2.2)/((D55/39.37)*(D55/39.37))</f>
        <v>31.438320961616153</v>
      </c>
      <c r="H55" s="28">
        <f t="shared" si="1"/>
        <v>66.83519999999999</v>
      </c>
      <c r="I55" s="28">
        <f t="shared" si="2"/>
        <v>157.19160480808077</v>
      </c>
      <c r="J55" s="29">
        <f aca="true" t="shared" si="11" ref="J55:J79">I55/(H55)</f>
        <v>2.351928397133259</v>
      </c>
      <c r="K55" s="71">
        <f t="shared" si="9"/>
        <v>-0.003725337546682028</v>
      </c>
      <c r="L55" s="9">
        <v>75.5</v>
      </c>
      <c r="M55" s="9">
        <v>251</v>
      </c>
      <c r="N55" s="60">
        <v>4.68</v>
      </c>
      <c r="O55" s="28">
        <f aca="true" t="shared" si="12" ref="O55:O79">(M55/2.2)/((L55/39.37)*(L55/39.37))</f>
        <v>31.023298172727664</v>
      </c>
      <c r="P55" s="28">
        <f t="shared" si="6"/>
        <v>65.70719999999999</v>
      </c>
      <c r="Q55" s="28">
        <f t="shared" si="7"/>
        <v>155.11649086363832</v>
      </c>
      <c r="R55" s="29">
        <f aca="true" t="shared" si="13" ref="R55:R79">Q55/(P55)</f>
        <v>2.3607228867405454</v>
      </c>
      <c r="W55" s="1"/>
    </row>
    <row r="56" spans="1:18" s="1" customFormat="1" ht="12.75">
      <c r="A56" s="7" t="s">
        <v>36</v>
      </c>
      <c r="B56" s="9">
        <v>3</v>
      </c>
      <c r="C56" s="9" t="s">
        <v>152</v>
      </c>
      <c r="D56" s="54">
        <v>72.25</v>
      </c>
      <c r="E56" s="49">
        <v>213.5</v>
      </c>
      <c r="F56" s="49">
        <v>4.52</v>
      </c>
      <c r="G56" s="28">
        <f t="shared" si="10"/>
        <v>28.815776382858523</v>
      </c>
      <c r="H56" s="28">
        <f t="shared" si="1"/>
        <v>61.29119999999999</v>
      </c>
      <c r="I56" s="28">
        <f t="shared" si="2"/>
        <v>144.07888191429262</v>
      </c>
      <c r="J56" s="29">
        <f t="shared" si="11"/>
        <v>2.350727052403814</v>
      </c>
      <c r="K56" s="71">
        <f t="shared" si="9"/>
        <v>-0.021885977572221993</v>
      </c>
      <c r="L56" s="9">
        <v>72</v>
      </c>
      <c r="M56" s="9">
        <v>212</v>
      </c>
      <c r="N56" s="60">
        <v>4.47</v>
      </c>
      <c r="O56" s="28">
        <f t="shared" si="12"/>
        <v>28.81237222923681</v>
      </c>
      <c r="P56" s="28">
        <f t="shared" si="6"/>
        <v>59.942699999999995</v>
      </c>
      <c r="Q56" s="28">
        <f t="shared" si="7"/>
        <v>144.06186114618404</v>
      </c>
      <c r="R56" s="29">
        <f t="shared" si="13"/>
        <v>2.4033261956198846</v>
      </c>
    </row>
    <row r="57" spans="1:23" ht="12.75">
      <c r="A57" s="7" t="s">
        <v>28</v>
      </c>
      <c r="B57" s="9">
        <v>4</v>
      </c>
      <c r="C57" s="9" t="s">
        <v>288</v>
      </c>
      <c r="D57" s="54">
        <v>71.25</v>
      </c>
      <c r="E57" s="49">
        <v>210</v>
      </c>
      <c r="F57" s="49">
        <v>4.55</v>
      </c>
      <c r="G57" s="28">
        <f t="shared" si="10"/>
        <v>29.14457362545118</v>
      </c>
      <c r="H57" s="28">
        <f aca="true" t="shared" si="14" ref="H57:H88">+F57*F57*$B$19</f>
        <v>62.10749999999999</v>
      </c>
      <c r="I57" s="28">
        <f aca="true" t="shared" si="15" ref="I57:I88">G57*$B$18</f>
        <v>145.7228681272559</v>
      </c>
      <c r="J57" s="29">
        <f t="shared" si="11"/>
        <v>2.346300658169399</v>
      </c>
      <c r="K57" s="71">
        <f t="shared" si="9"/>
        <v>0.005628324344827185</v>
      </c>
      <c r="L57" s="9">
        <v>70.75</v>
      </c>
      <c r="M57" s="9">
        <v>205</v>
      </c>
      <c r="N57" s="60">
        <v>4.54</v>
      </c>
      <c r="O57" s="28">
        <f t="shared" si="12"/>
        <v>28.85420555995091</v>
      </c>
      <c r="P57" s="28">
        <f aca="true" t="shared" si="16" ref="P57:P88">+N57*N57*$B$19</f>
        <v>61.8348</v>
      </c>
      <c r="Q57" s="28">
        <f aca="true" t="shared" si="17" ref="Q57:Q88">O57*$B$18</f>
        <v>144.27102779975453</v>
      </c>
      <c r="R57" s="29">
        <f t="shared" si="13"/>
        <v>2.3331688272583486</v>
      </c>
      <c r="W57" s="1"/>
    </row>
    <row r="58" spans="1:18" s="35" customFormat="1" ht="12.75">
      <c r="A58" s="41" t="s">
        <v>132</v>
      </c>
      <c r="B58" s="42">
        <v>2</v>
      </c>
      <c r="C58" s="42" t="s">
        <v>8</v>
      </c>
      <c r="D58" s="66">
        <v>72.25</v>
      </c>
      <c r="E58" s="67">
        <v>213</v>
      </c>
      <c r="F58" s="67">
        <v>4.54</v>
      </c>
      <c r="G58" s="43">
        <f t="shared" si="10"/>
        <v>28.7482921290345</v>
      </c>
      <c r="H58" s="43">
        <f t="shared" si="14"/>
        <v>61.8348</v>
      </c>
      <c r="I58" s="43">
        <f t="shared" si="15"/>
        <v>143.7414606451725</v>
      </c>
      <c r="J58" s="44">
        <f t="shared" si="11"/>
        <v>2.3246046020230113</v>
      </c>
      <c r="K58" s="71">
        <f t="shared" si="9"/>
        <v>0.048565835920135525</v>
      </c>
      <c r="L58" s="80">
        <v>72</v>
      </c>
      <c r="M58" s="42">
        <v>208</v>
      </c>
      <c r="N58" s="80">
        <v>4.61</v>
      </c>
      <c r="O58" s="43">
        <f t="shared" si="12"/>
        <v>28.268742564534225</v>
      </c>
      <c r="P58" s="43">
        <f t="shared" si="16"/>
        <v>63.75630000000001</v>
      </c>
      <c r="Q58" s="43">
        <f t="shared" si="17"/>
        <v>141.34371282267114</v>
      </c>
      <c r="R58" s="44">
        <f t="shared" si="13"/>
        <v>2.216937194013315</v>
      </c>
    </row>
    <row r="59" spans="1:23" ht="12.75">
      <c r="A59" s="7" t="s">
        <v>88</v>
      </c>
      <c r="B59" s="9">
        <v>4</v>
      </c>
      <c r="C59" s="9" t="s">
        <v>152</v>
      </c>
      <c r="D59" s="54">
        <v>72.25</v>
      </c>
      <c r="E59" s="49">
        <v>201</v>
      </c>
      <c r="F59" s="84">
        <v>4.42</v>
      </c>
      <c r="G59" s="28">
        <f t="shared" si="10"/>
        <v>27.12867003725791</v>
      </c>
      <c r="H59" s="28">
        <f t="shared" si="14"/>
        <v>58.6092</v>
      </c>
      <c r="I59" s="28">
        <f t="shared" si="15"/>
        <v>135.64335018628955</v>
      </c>
      <c r="J59" s="29">
        <f t="shared" si="11"/>
        <v>2.3143695902057964</v>
      </c>
      <c r="K59" s="71">
        <f t="shared" si="9"/>
        <v>-0.03161047827469543</v>
      </c>
      <c r="L59" s="9">
        <v>72.5</v>
      </c>
      <c r="M59" s="9">
        <v>209</v>
      </c>
      <c r="N59" s="60">
        <v>4.42</v>
      </c>
      <c r="O59" s="28">
        <f t="shared" si="12"/>
        <v>28.014212699167647</v>
      </c>
      <c r="P59" s="28">
        <f t="shared" si="16"/>
        <v>58.6092</v>
      </c>
      <c r="Q59" s="28">
        <f t="shared" si="17"/>
        <v>140.07106349583825</v>
      </c>
      <c r="R59" s="29">
        <f t="shared" si="13"/>
        <v>2.3899159772840823</v>
      </c>
      <c r="W59" s="1"/>
    </row>
    <row r="60" spans="1:18" s="23" customFormat="1" ht="12.75">
      <c r="A60" s="23" t="s">
        <v>135</v>
      </c>
      <c r="B60" s="25">
        <v>0</v>
      </c>
      <c r="C60" s="25" t="s">
        <v>3</v>
      </c>
      <c r="D60" s="25">
        <v>77</v>
      </c>
      <c r="E60" s="25">
        <v>315</v>
      </c>
      <c r="F60" s="25">
        <v>5.2</v>
      </c>
      <c r="G60" s="24">
        <f t="shared" si="10"/>
        <v>37.43150182462165</v>
      </c>
      <c r="H60" s="24">
        <f t="shared" si="14"/>
        <v>81.12</v>
      </c>
      <c r="I60" s="24">
        <f t="shared" si="15"/>
        <v>187.15750912310824</v>
      </c>
      <c r="J60" s="32">
        <f t="shared" si="11"/>
        <v>2.3071685049692827</v>
      </c>
      <c r="K60" s="71">
        <f t="shared" si="9"/>
        <v>0</v>
      </c>
      <c r="L60" s="25">
        <v>77</v>
      </c>
      <c r="M60" s="25">
        <v>315</v>
      </c>
      <c r="N60" s="25">
        <v>5.2</v>
      </c>
      <c r="O60" s="24">
        <f t="shared" si="12"/>
        <v>37.43150182462165</v>
      </c>
      <c r="P60" s="24">
        <f t="shared" si="16"/>
        <v>81.12</v>
      </c>
      <c r="Q60" s="24">
        <f t="shared" si="17"/>
        <v>187.15750912310824</v>
      </c>
      <c r="R60" s="32">
        <f t="shared" si="13"/>
        <v>2.3071685049692827</v>
      </c>
    </row>
    <row r="61" spans="1:23" s="36" customFormat="1" ht="12.75">
      <c r="A61" s="7" t="s">
        <v>18</v>
      </c>
      <c r="B61" s="9">
        <v>5</v>
      </c>
      <c r="C61" s="9" t="s">
        <v>5</v>
      </c>
      <c r="D61" s="54">
        <v>72.5</v>
      </c>
      <c r="E61" s="49">
        <v>223</v>
      </c>
      <c r="F61" s="49">
        <v>4.65</v>
      </c>
      <c r="G61" s="28">
        <f t="shared" si="10"/>
        <v>29.89076283212625</v>
      </c>
      <c r="H61" s="28">
        <f t="shared" si="14"/>
        <v>64.8675</v>
      </c>
      <c r="I61" s="28">
        <f t="shared" si="15"/>
        <v>149.45381416063125</v>
      </c>
      <c r="J61" s="29">
        <f t="shared" si="11"/>
        <v>2.303986035543704</v>
      </c>
      <c r="K61" s="71">
        <f t="shared" si="9"/>
        <v>-0.05761095910979941</v>
      </c>
      <c r="L61" s="9">
        <v>74</v>
      </c>
      <c r="M61" s="9">
        <v>235</v>
      </c>
      <c r="N61" s="60">
        <v>4.54</v>
      </c>
      <c r="O61" s="28">
        <f t="shared" si="12"/>
        <v>30.23518091340726</v>
      </c>
      <c r="P61" s="28">
        <f t="shared" si="16"/>
        <v>61.8348</v>
      </c>
      <c r="Q61" s="28">
        <f t="shared" si="17"/>
        <v>151.1759045670363</v>
      </c>
      <c r="R61" s="29">
        <f t="shared" si="13"/>
        <v>2.444835344612359</v>
      </c>
      <c r="W61" s="38"/>
    </row>
    <row r="62" spans="1:18" s="72" customFormat="1" ht="12.75">
      <c r="A62" s="23" t="s">
        <v>137</v>
      </c>
      <c r="B62" s="25">
        <v>0</v>
      </c>
      <c r="C62" s="25" t="s">
        <v>98</v>
      </c>
      <c r="D62" s="25">
        <v>71</v>
      </c>
      <c r="E62" s="25">
        <v>200</v>
      </c>
      <c r="F62" s="25">
        <v>4.5</v>
      </c>
      <c r="G62" s="24">
        <f t="shared" si="10"/>
        <v>27.952550900795295</v>
      </c>
      <c r="H62" s="24">
        <f t="shared" si="14"/>
        <v>60.75</v>
      </c>
      <c r="I62" s="24">
        <f t="shared" si="15"/>
        <v>139.76275450397648</v>
      </c>
      <c r="J62" s="32">
        <f t="shared" si="11"/>
        <v>2.300621473316485</v>
      </c>
      <c r="K62" s="71">
        <f>J62/R62-100%</f>
        <v>0</v>
      </c>
      <c r="L62" s="25">
        <v>71</v>
      </c>
      <c r="M62" s="25">
        <v>200</v>
      </c>
      <c r="N62" s="25">
        <v>4.5</v>
      </c>
      <c r="O62" s="24">
        <f t="shared" si="12"/>
        <v>27.952550900795295</v>
      </c>
      <c r="P62" s="24">
        <f t="shared" si="16"/>
        <v>60.75</v>
      </c>
      <c r="Q62" s="24">
        <f t="shared" si="17"/>
        <v>139.76275450397648</v>
      </c>
      <c r="R62" s="32">
        <f t="shared" si="13"/>
        <v>2.300621473316485</v>
      </c>
    </row>
    <row r="63" spans="1:24" s="23" customFormat="1" ht="12.75">
      <c r="A63" s="41" t="s">
        <v>99</v>
      </c>
      <c r="B63" s="42">
        <v>2</v>
      </c>
      <c r="C63" s="42" t="s">
        <v>3</v>
      </c>
      <c r="D63" s="66">
        <v>74</v>
      </c>
      <c r="E63" s="67">
        <v>299.5</v>
      </c>
      <c r="F63" s="67">
        <v>5.29</v>
      </c>
      <c r="G63" s="43">
        <f t="shared" si="10"/>
        <v>38.53377312155521</v>
      </c>
      <c r="H63" s="43">
        <f t="shared" si="14"/>
        <v>83.95230000000001</v>
      </c>
      <c r="I63" s="43">
        <f t="shared" si="15"/>
        <v>192.66886560777604</v>
      </c>
      <c r="J63" s="44">
        <f t="shared" si="11"/>
        <v>2.2949801924161224</v>
      </c>
      <c r="K63" s="71">
        <f aca="true" t="shared" si="18" ref="K63:K68">J63/R63-100%</f>
        <v>0.044908348025727074</v>
      </c>
      <c r="L63" s="80">
        <v>74</v>
      </c>
      <c r="M63" s="42">
        <v>302</v>
      </c>
      <c r="N63" s="80">
        <v>5.43</v>
      </c>
      <c r="O63" s="43">
        <f t="shared" si="12"/>
        <v>38.855423982336134</v>
      </c>
      <c r="P63" s="43">
        <f t="shared" si="16"/>
        <v>88.45469999999999</v>
      </c>
      <c r="Q63" s="43">
        <f t="shared" si="17"/>
        <v>194.27711991168067</v>
      </c>
      <c r="R63" s="44">
        <f t="shared" si="13"/>
        <v>2.1963459252213924</v>
      </c>
      <c r="X63" s="33"/>
    </row>
    <row r="64" spans="1:18" s="23" customFormat="1" ht="12.75">
      <c r="A64" s="23" t="s">
        <v>141</v>
      </c>
      <c r="B64" s="25">
        <v>0</v>
      </c>
      <c r="C64" s="25" t="s">
        <v>86</v>
      </c>
      <c r="D64" s="25">
        <v>69</v>
      </c>
      <c r="E64" s="25">
        <v>180</v>
      </c>
      <c r="F64" s="25">
        <v>4.4</v>
      </c>
      <c r="G64" s="24">
        <f t="shared" si="10"/>
        <v>26.636825915105682</v>
      </c>
      <c r="H64" s="24">
        <f t="shared" si="14"/>
        <v>58.08000000000001</v>
      </c>
      <c r="I64" s="24">
        <f t="shared" si="15"/>
        <v>133.1841295755284</v>
      </c>
      <c r="J64" s="32">
        <f t="shared" si="11"/>
        <v>2.2931151786420174</v>
      </c>
      <c r="K64" s="71">
        <f t="shared" si="18"/>
        <v>0</v>
      </c>
      <c r="L64" s="25">
        <v>69</v>
      </c>
      <c r="M64" s="25">
        <v>180</v>
      </c>
      <c r="N64" s="25">
        <v>4.4</v>
      </c>
      <c r="O64" s="24">
        <f t="shared" si="12"/>
        <v>26.636825915105682</v>
      </c>
      <c r="P64" s="24">
        <f t="shared" si="16"/>
        <v>58.08000000000001</v>
      </c>
      <c r="Q64" s="24">
        <f t="shared" si="17"/>
        <v>133.1841295755284</v>
      </c>
      <c r="R64" s="32">
        <f t="shared" si="13"/>
        <v>2.2931151786420174</v>
      </c>
    </row>
    <row r="65" spans="1:18" s="36" customFormat="1" ht="12.75">
      <c r="A65" s="23" t="s">
        <v>146</v>
      </c>
      <c r="B65" s="25">
        <v>0</v>
      </c>
      <c r="C65" s="25" t="s">
        <v>87</v>
      </c>
      <c r="D65" s="25">
        <v>76</v>
      </c>
      <c r="E65" s="25">
        <v>270</v>
      </c>
      <c r="F65" s="25">
        <v>4.9</v>
      </c>
      <c r="G65" s="24">
        <f t="shared" si="10"/>
        <v>32.934018745278266</v>
      </c>
      <c r="H65" s="24">
        <f t="shared" si="14"/>
        <v>72.03000000000002</v>
      </c>
      <c r="I65" s="24">
        <f t="shared" si="15"/>
        <v>164.67009372639131</v>
      </c>
      <c r="J65" s="32">
        <f t="shared" si="11"/>
        <v>2.2861320800554115</v>
      </c>
      <c r="K65" s="71">
        <f t="shared" si="18"/>
        <v>0</v>
      </c>
      <c r="L65" s="25">
        <v>76</v>
      </c>
      <c r="M65" s="25">
        <v>270</v>
      </c>
      <c r="N65" s="25">
        <v>4.9</v>
      </c>
      <c r="O65" s="24">
        <f t="shared" si="12"/>
        <v>32.934018745278266</v>
      </c>
      <c r="P65" s="24">
        <f t="shared" si="16"/>
        <v>72.03000000000002</v>
      </c>
      <c r="Q65" s="24">
        <f t="shared" si="17"/>
        <v>164.67009372639131</v>
      </c>
      <c r="R65" s="32">
        <f t="shared" si="13"/>
        <v>2.2861320800554115</v>
      </c>
    </row>
    <row r="66" spans="1:18" s="27" customFormat="1" ht="12.75">
      <c r="A66" s="23" t="s">
        <v>140</v>
      </c>
      <c r="B66" s="25">
        <v>0</v>
      </c>
      <c r="C66" s="25" t="s">
        <v>5</v>
      </c>
      <c r="D66" s="25">
        <v>74</v>
      </c>
      <c r="E66" s="25">
        <v>225</v>
      </c>
      <c r="F66" s="25">
        <v>4.6</v>
      </c>
      <c r="G66" s="24">
        <f t="shared" si="10"/>
        <v>28.948577470283546</v>
      </c>
      <c r="H66" s="24">
        <f t="shared" si="14"/>
        <v>63.47999999999999</v>
      </c>
      <c r="I66" s="24">
        <f t="shared" si="15"/>
        <v>144.74288735141772</v>
      </c>
      <c r="J66" s="32">
        <f t="shared" si="11"/>
        <v>2.2801337011880554</v>
      </c>
      <c r="K66" s="71">
        <f t="shared" si="18"/>
        <v>0</v>
      </c>
      <c r="L66" s="25">
        <v>74</v>
      </c>
      <c r="M66" s="25">
        <v>225</v>
      </c>
      <c r="N66" s="25">
        <v>4.6</v>
      </c>
      <c r="O66" s="24">
        <f t="shared" si="12"/>
        <v>28.948577470283546</v>
      </c>
      <c r="P66" s="24">
        <f t="shared" si="16"/>
        <v>63.47999999999999</v>
      </c>
      <c r="Q66" s="24">
        <f t="shared" si="17"/>
        <v>144.74288735141772</v>
      </c>
      <c r="R66" s="32">
        <f t="shared" si="13"/>
        <v>2.2801337011880554</v>
      </c>
    </row>
    <row r="67" spans="1:18" s="26" customFormat="1" ht="12.75">
      <c r="A67" s="7" t="s">
        <v>51</v>
      </c>
      <c r="B67" s="9">
        <v>4</v>
      </c>
      <c r="C67" s="9" t="s">
        <v>291</v>
      </c>
      <c r="D67" s="54">
        <v>75.5</v>
      </c>
      <c r="E67" s="49">
        <v>216</v>
      </c>
      <c r="F67" s="49">
        <v>4.43</v>
      </c>
      <c r="G67" s="28">
        <f t="shared" si="10"/>
        <v>26.69734026019592</v>
      </c>
      <c r="H67" s="28">
        <f t="shared" si="14"/>
        <v>58.87469999999999</v>
      </c>
      <c r="I67" s="28">
        <f t="shared" si="15"/>
        <v>133.4867013009796</v>
      </c>
      <c r="J67" s="29">
        <f t="shared" si="11"/>
        <v>2.267301596457895</v>
      </c>
      <c r="K67" s="71">
        <f t="shared" si="18"/>
        <v>0.08865949904544257</v>
      </c>
      <c r="L67" s="9">
        <v>76.5</v>
      </c>
      <c r="M67" s="9">
        <v>213</v>
      </c>
      <c r="N67" s="60">
        <v>4.53</v>
      </c>
      <c r="O67" s="28">
        <f t="shared" si="12"/>
        <v>25.64276674472522</v>
      </c>
      <c r="P67" s="28">
        <f t="shared" si="16"/>
        <v>61.56270000000001</v>
      </c>
      <c r="Q67" s="28">
        <f t="shared" si="17"/>
        <v>128.2138337236261</v>
      </c>
      <c r="R67" s="29">
        <f t="shared" si="13"/>
        <v>2.082654492470702</v>
      </c>
    </row>
    <row r="68" spans="1:18" s="72" customFormat="1" ht="12.75">
      <c r="A68" s="7" t="s">
        <v>47</v>
      </c>
      <c r="B68" s="9">
        <v>3</v>
      </c>
      <c r="C68" s="9" t="s">
        <v>3</v>
      </c>
      <c r="D68" s="54">
        <v>79</v>
      </c>
      <c r="E68" s="49">
        <v>324</v>
      </c>
      <c r="F68" s="49">
        <v>5.19</v>
      </c>
      <c r="G68" s="28">
        <f t="shared" si="10"/>
        <v>36.57623309201613</v>
      </c>
      <c r="H68" s="28">
        <f t="shared" si="14"/>
        <v>80.8083</v>
      </c>
      <c r="I68" s="28">
        <f t="shared" si="15"/>
        <v>182.88116546008067</v>
      </c>
      <c r="J68" s="29">
        <f t="shared" si="11"/>
        <v>2.2631482837787784</v>
      </c>
      <c r="K68" s="71">
        <f t="shared" si="18"/>
        <v>0.06054359804184539</v>
      </c>
      <c r="L68" s="9">
        <v>79</v>
      </c>
      <c r="M68" s="9">
        <v>321</v>
      </c>
      <c r="N68" s="60">
        <v>5.32</v>
      </c>
      <c r="O68" s="28">
        <f t="shared" si="12"/>
        <v>36.23756426709006</v>
      </c>
      <c r="P68" s="28">
        <f t="shared" si="16"/>
        <v>84.9072</v>
      </c>
      <c r="Q68" s="28">
        <f t="shared" si="17"/>
        <v>181.18782133545028</v>
      </c>
      <c r="R68" s="29">
        <f t="shared" si="13"/>
        <v>2.1339512000802086</v>
      </c>
    </row>
    <row r="69" spans="1:18" s="72" customFormat="1" ht="12.75">
      <c r="A69" s="41" t="s">
        <v>101</v>
      </c>
      <c r="B69" s="42">
        <v>3</v>
      </c>
      <c r="C69" s="42" t="s">
        <v>6</v>
      </c>
      <c r="D69" s="66">
        <v>72</v>
      </c>
      <c r="E69" s="67">
        <v>240.5</v>
      </c>
      <c r="F69" s="67">
        <v>4.91</v>
      </c>
      <c r="G69" s="43">
        <f t="shared" si="10"/>
        <v>32.685733590242705</v>
      </c>
      <c r="H69" s="43">
        <f t="shared" si="14"/>
        <v>72.3243</v>
      </c>
      <c r="I69" s="43">
        <f t="shared" si="15"/>
        <v>163.42866795121353</v>
      </c>
      <c r="J69" s="44">
        <f t="shared" si="11"/>
        <v>2.2596647039959397</v>
      </c>
      <c r="K69" s="71">
        <f>J69/R69-100%</f>
        <v>-0.03019096633260321</v>
      </c>
      <c r="L69" s="80">
        <v>72</v>
      </c>
      <c r="M69" s="42">
        <v>237</v>
      </c>
      <c r="N69" s="80">
        <v>4.8</v>
      </c>
      <c r="O69" s="43">
        <f t="shared" si="12"/>
        <v>32.21005763362794</v>
      </c>
      <c r="P69" s="43">
        <f t="shared" si="16"/>
        <v>69.12</v>
      </c>
      <c r="Q69" s="43">
        <f t="shared" si="17"/>
        <v>161.0502881681397</v>
      </c>
      <c r="R69" s="44">
        <f t="shared" si="13"/>
        <v>2.3300099561362804</v>
      </c>
    </row>
    <row r="70" spans="1:23" s="36" customFormat="1" ht="12.75">
      <c r="A70" s="7" t="s">
        <v>41</v>
      </c>
      <c r="B70" s="9">
        <v>4</v>
      </c>
      <c r="C70" s="9" t="s">
        <v>3</v>
      </c>
      <c r="D70" s="54">
        <v>76.5</v>
      </c>
      <c r="E70" s="49">
        <v>288</v>
      </c>
      <c r="F70" s="49">
        <v>5.06</v>
      </c>
      <c r="G70" s="28">
        <f t="shared" si="10"/>
        <v>34.67190996469889</v>
      </c>
      <c r="H70" s="28">
        <f t="shared" si="14"/>
        <v>76.81079999999999</v>
      </c>
      <c r="I70" s="28">
        <f t="shared" si="15"/>
        <v>173.35954982349446</v>
      </c>
      <c r="J70" s="29">
        <f t="shared" si="11"/>
        <v>2.2569684188095227</v>
      </c>
      <c r="K70" s="71">
        <f>J70/R70-100%</f>
        <v>-0.07217340957539953</v>
      </c>
      <c r="L70" s="9">
        <v>76</v>
      </c>
      <c r="M70" s="9">
        <v>292</v>
      </c>
      <c r="N70" s="60">
        <v>4.94</v>
      </c>
      <c r="O70" s="28">
        <f t="shared" si="12"/>
        <v>35.61753138378242</v>
      </c>
      <c r="P70" s="28">
        <f t="shared" si="16"/>
        <v>73.2108</v>
      </c>
      <c r="Q70" s="28">
        <f t="shared" si="17"/>
        <v>178.0876569189121</v>
      </c>
      <c r="R70" s="29">
        <f t="shared" si="13"/>
        <v>2.4325325897123387</v>
      </c>
      <c r="W70" s="38"/>
    </row>
    <row r="71" spans="1:18" s="35" customFormat="1" ht="12.75">
      <c r="A71" s="41" t="s">
        <v>96</v>
      </c>
      <c r="B71" s="42">
        <v>5</v>
      </c>
      <c r="C71" s="42" t="s">
        <v>4</v>
      </c>
      <c r="D71" s="66">
        <v>71.25</v>
      </c>
      <c r="E71" s="66">
        <v>235.5</v>
      </c>
      <c r="F71" s="67">
        <v>4.93</v>
      </c>
      <c r="G71" s="43">
        <f t="shared" si="10"/>
        <v>32.68355756568454</v>
      </c>
      <c r="H71" s="43">
        <f t="shared" si="14"/>
        <v>72.91469999999998</v>
      </c>
      <c r="I71" s="43">
        <f t="shared" si="15"/>
        <v>163.4177878284227</v>
      </c>
      <c r="J71" s="44">
        <f t="shared" si="11"/>
        <v>2.2412186819451048</v>
      </c>
      <c r="K71" s="71">
        <f>J71/R71-100%</f>
        <v>-0.15236078908995165</v>
      </c>
      <c r="L71" s="80">
        <v>72</v>
      </c>
      <c r="M71" s="42">
        <v>247</v>
      </c>
      <c r="N71" s="80">
        <v>4.6</v>
      </c>
      <c r="O71" s="43">
        <f t="shared" si="12"/>
        <v>33.56913179538439</v>
      </c>
      <c r="P71" s="43">
        <f t="shared" si="16"/>
        <v>63.47999999999999</v>
      </c>
      <c r="Q71" s="43">
        <f t="shared" si="17"/>
        <v>167.84565897692198</v>
      </c>
      <c r="R71" s="44">
        <f t="shared" si="13"/>
        <v>2.6440715024719914</v>
      </c>
    </row>
    <row r="72" spans="1:24" ht="12.75">
      <c r="A72" s="39" t="s">
        <v>160</v>
      </c>
      <c r="B72" s="40">
        <v>3</v>
      </c>
      <c r="C72" s="40" t="s">
        <v>4</v>
      </c>
      <c r="D72" s="54">
        <v>70.75</v>
      </c>
      <c r="E72" s="49">
        <v>213.5</v>
      </c>
      <c r="F72" s="49">
        <v>4.73</v>
      </c>
      <c r="G72" s="28">
        <f t="shared" si="10"/>
        <v>30.050599449022044</v>
      </c>
      <c r="H72" s="28">
        <f t="shared" si="14"/>
        <v>67.11870000000002</v>
      </c>
      <c r="I72" s="28">
        <f t="shared" si="15"/>
        <v>150.25299724511024</v>
      </c>
      <c r="J72" s="29">
        <f t="shared" si="11"/>
        <v>2.2386160227345018</v>
      </c>
      <c r="K72" s="71">
        <f>J72/R72-100%</f>
        <v>0.06903167571085622</v>
      </c>
      <c r="L72" s="40">
        <v>72</v>
      </c>
      <c r="M72" s="40">
        <v>213</v>
      </c>
      <c r="N72" s="40">
        <v>4.8</v>
      </c>
      <c r="O72" s="28">
        <f t="shared" si="12"/>
        <v>28.948279645412455</v>
      </c>
      <c r="P72" s="28">
        <f t="shared" si="16"/>
        <v>69.12</v>
      </c>
      <c r="Q72" s="28">
        <f t="shared" si="17"/>
        <v>144.7413982270623</v>
      </c>
      <c r="R72" s="29">
        <f t="shared" si="13"/>
        <v>2.094059580831341</v>
      </c>
      <c r="X72" s="20"/>
    </row>
    <row r="73" spans="1:23" ht="12.75">
      <c r="A73" s="7" t="s">
        <v>53</v>
      </c>
      <c r="B73" s="9">
        <v>4</v>
      </c>
      <c r="C73" s="9" t="s">
        <v>7</v>
      </c>
      <c r="D73" s="54">
        <v>77.5</v>
      </c>
      <c r="E73" s="49">
        <v>241</v>
      </c>
      <c r="F73" s="49">
        <v>4.59</v>
      </c>
      <c r="G73" s="28">
        <f t="shared" si="10"/>
        <v>28.269738181818177</v>
      </c>
      <c r="H73" s="28">
        <f t="shared" si="14"/>
        <v>63.20429999999999</v>
      </c>
      <c r="I73" s="28">
        <f t="shared" si="15"/>
        <v>141.3486909090909</v>
      </c>
      <c r="J73" s="29">
        <f t="shared" si="11"/>
        <v>2.2363777608341664</v>
      </c>
      <c r="K73" s="71">
        <f aca="true" t="shared" si="19" ref="K73:K86">J73/R73-100%</f>
        <v>-0.013062999390264785</v>
      </c>
      <c r="L73" s="9">
        <v>77</v>
      </c>
      <c r="M73" s="9">
        <v>240</v>
      </c>
      <c r="N73" s="60">
        <v>4.58</v>
      </c>
      <c r="O73" s="28">
        <f t="shared" si="12"/>
        <v>28.51923948542602</v>
      </c>
      <c r="P73" s="28">
        <f t="shared" si="16"/>
        <v>62.92920000000001</v>
      </c>
      <c r="Q73" s="28">
        <f t="shared" si="17"/>
        <v>142.5961974271301</v>
      </c>
      <c r="R73" s="29">
        <f t="shared" si="13"/>
        <v>2.265978233111657</v>
      </c>
      <c r="W73" s="1"/>
    </row>
    <row r="74" spans="1:18" s="23" customFormat="1" ht="12.75">
      <c r="A74" s="23" t="s">
        <v>142</v>
      </c>
      <c r="B74" s="25">
        <v>0</v>
      </c>
      <c r="C74" s="25" t="s">
        <v>10</v>
      </c>
      <c r="D74" s="25">
        <v>70</v>
      </c>
      <c r="E74" s="25">
        <v>180</v>
      </c>
      <c r="F74" s="25">
        <v>4.4</v>
      </c>
      <c r="G74" s="24">
        <f t="shared" si="10"/>
        <v>25.881209833024116</v>
      </c>
      <c r="H74" s="24">
        <f t="shared" si="14"/>
        <v>58.08000000000001</v>
      </c>
      <c r="I74" s="24">
        <f t="shared" si="15"/>
        <v>129.40604916512058</v>
      </c>
      <c r="J74" s="32">
        <f t="shared" si="11"/>
        <v>2.2280655847989075</v>
      </c>
      <c r="K74" s="71">
        <f>J74/R74-100%</f>
        <v>0</v>
      </c>
      <c r="L74" s="25">
        <v>70</v>
      </c>
      <c r="M74" s="25">
        <v>180</v>
      </c>
      <c r="N74" s="25">
        <v>4.4</v>
      </c>
      <c r="O74" s="24">
        <f t="shared" si="12"/>
        <v>25.881209833024116</v>
      </c>
      <c r="P74" s="24">
        <f t="shared" si="16"/>
        <v>58.08000000000001</v>
      </c>
      <c r="Q74" s="24">
        <f t="shared" si="17"/>
        <v>129.40604916512058</v>
      </c>
      <c r="R74" s="32">
        <f t="shared" si="13"/>
        <v>2.2280655847989075</v>
      </c>
    </row>
    <row r="75" spans="1:18" s="35" customFormat="1" ht="12.75">
      <c r="A75" s="48" t="s">
        <v>163</v>
      </c>
      <c r="B75" s="49">
        <v>1</v>
      </c>
      <c r="C75" s="40" t="s">
        <v>3</v>
      </c>
      <c r="D75" s="54">
        <v>77</v>
      </c>
      <c r="E75" s="49">
        <v>324</v>
      </c>
      <c r="F75" s="49">
        <v>5.37</v>
      </c>
      <c r="G75" s="28">
        <f t="shared" si="10"/>
        <v>38.500973305325125</v>
      </c>
      <c r="H75" s="28">
        <f t="shared" si="14"/>
        <v>86.5107</v>
      </c>
      <c r="I75" s="28">
        <f t="shared" si="15"/>
        <v>192.50486652662562</v>
      </c>
      <c r="J75" s="29">
        <f t="shared" si="11"/>
        <v>2.225214528684031</v>
      </c>
      <c r="K75" s="71">
        <v>0</v>
      </c>
      <c r="L75" s="87">
        <v>77</v>
      </c>
      <c r="M75" s="84">
        <v>324</v>
      </c>
      <c r="N75" s="84">
        <v>5.37</v>
      </c>
      <c r="O75" s="88">
        <f t="shared" si="12"/>
        <v>38.500973305325125</v>
      </c>
      <c r="P75" s="88">
        <f t="shared" si="16"/>
        <v>86.5107</v>
      </c>
      <c r="Q75" s="88">
        <f t="shared" si="17"/>
        <v>192.50486652662562</v>
      </c>
      <c r="R75" s="89">
        <f t="shared" si="13"/>
        <v>2.225214528684031</v>
      </c>
    </row>
    <row r="76" spans="1:23" s="36" customFormat="1" ht="12.75">
      <c r="A76" s="7" t="s">
        <v>55</v>
      </c>
      <c r="B76" s="9">
        <v>3</v>
      </c>
      <c r="C76" s="9" t="s">
        <v>7</v>
      </c>
      <c r="D76" s="54">
        <v>76.25</v>
      </c>
      <c r="E76" s="49">
        <v>253.5</v>
      </c>
      <c r="F76" s="49">
        <v>4.8</v>
      </c>
      <c r="G76" s="28">
        <f t="shared" si="10"/>
        <v>30.718953489531156</v>
      </c>
      <c r="H76" s="28">
        <f t="shared" si="14"/>
        <v>69.12</v>
      </c>
      <c r="I76" s="28">
        <f t="shared" si="15"/>
        <v>153.59476744765578</v>
      </c>
      <c r="J76" s="29">
        <f t="shared" si="11"/>
        <v>2.2221465197866865</v>
      </c>
      <c r="K76" s="71">
        <f>J76/R76-100%</f>
        <v>0.05381843772509187</v>
      </c>
      <c r="L76" s="9">
        <v>76</v>
      </c>
      <c r="M76" s="9">
        <v>246</v>
      </c>
      <c r="N76" s="60">
        <v>4.87</v>
      </c>
      <c r="O76" s="28">
        <f t="shared" si="12"/>
        <v>30.006550412364643</v>
      </c>
      <c r="P76" s="28">
        <f t="shared" si="16"/>
        <v>71.1507</v>
      </c>
      <c r="Q76" s="28">
        <f t="shared" si="17"/>
        <v>150.0327520618232</v>
      </c>
      <c r="R76" s="29">
        <f t="shared" si="13"/>
        <v>2.1086616443945485</v>
      </c>
      <c r="W76" s="38"/>
    </row>
    <row r="77" spans="1:18" s="72" customFormat="1" ht="12.75">
      <c r="A77" s="41" t="s">
        <v>111</v>
      </c>
      <c r="B77" s="42">
        <v>2</v>
      </c>
      <c r="C77" s="42" t="s">
        <v>8</v>
      </c>
      <c r="D77" s="66">
        <v>72</v>
      </c>
      <c r="E77" s="67">
        <v>212</v>
      </c>
      <c r="F77" s="67">
        <v>4.65</v>
      </c>
      <c r="G77" s="43">
        <f t="shared" si="10"/>
        <v>28.81237222923681</v>
      </c>
      <c r="H77" s="43">
        <f t="shared" si="14"/>
        <v>64.8675</v>
      </c>
      <c r="I77" s="43">
        <f t="shared" si="15"/>
        <v>144.06186114618404</v>
      </c>
      <c r="J77" s="44">
        <f t="shared" si="11"/>
        <v>2.2208634700918646</v>
      </c>
      <c r="K77" s="71">
        <f>J77/R77-100%</f>
        <v>0.05628829587162931</v>
      </c>
      <c r="L77" s="80">
        <v>72.5</v>
      </c>
      <c r="M77" s="42">
        <v>203.5</v>
      </c>
      <c r="N77" s="80">
        <v>4.65</v>
      </c>
      <c r="O77" s="43">
        <f t="shared" si="12"/>
        <v>27.276996575505343</v>
      </c>
      <c r="P77" s="43">
        <f t="shared" si="16"/>
        <v>64.8675</v>
      </c>
      <c r="Q77" s="43">
        <f t="shared" si="17"/>
        <v>136.3849828775267</v>
      </c>
      <c r="R77" s="44">
        <f t="shared" si="13"/>
        <v>2.1025164046329317</v>
      </c>
    </row>
    <row r="78" spans="1:18" s="79" customFormat="1" ht="12.75">
      <c r="A78" s="7" t="s">
        <v>21</v>
      </c>
      <c r="B78" s="9">
        <v>5</v>
      </c>
      <c r="C78" s="9" t="s">
        <v>129</v>
      </c>
      <c r="D78" s="54">
        <v>73</v>
      </c>
      <c r="E78" s="49">
        <v>238</v>
      </c>
      <c r="F78" s="84">
        <v>4.86</v>
      </c>
      <c r="G78" s="28">
        <f t="shared" si="10"/>
        <v>31.46584402668076</v>
      </c>
      <c r="H78" s="28">
        <f t="shared" si="14"/>
        <v>70.8588</v>
      </c>
      <c r="I78" s="28">
        <f t="shared" si="15"/>
        <v>157.3292201334038</v>
      </c>
      <c r="J78" s="29">
        <f t="shared" si="11"/>
        <v>2.2203201314925427</v>
      </c>
      <c r="K78" s="71">
        <f t="shared" si="19"/>
        <v>0.018055506616593053</v>
      </c>
      <c r="L78" s="9">
        <v>72.25</v>
      </c>
      <c r="M78" s="9">
        <v>229</v>
      </c>
      <c r="N78" s="60">
        <v>4.86</v>
      </c>
      <c r="O78" s="28">
        <f t="shared" si="12"/>
        <v>30.907788251403286</v>
      </c>
      <c r="P78" s="28">
        <f t="shared" si="16"/>
        <v>70.8588</v>
      </c>
      <c r="Q78" s="28">
        <f t="shared" si="17"/>
        <v>154.53894125701643</v>
      </c>
      <c r="R78" s="29">
        <f t="shared" si="13"/>
        <v>2.1809421166745193</v>
      </c>
    </row>
    <row r="79" spans="1:18" s="35" customFormat="1" ht="12.75">
      <c r="A79" s="23" t="s">
        <v>150</v>
      </c>
      <c r="B79" s="25">
        <v>0</v>
      </c>
      <c r="C79" s="25" t="s">
        <v>5</v>
      </c>
      <c r="D79" s="25">
        <v>75</v>
      </c>
      <c r="E79" s="25">
        <v>225</v>
      </c>
      <c r="F79" s="25">
        <v>4.6</v>
      </c>
      <c r="G79" s="24">
        <f t="shared" si="10"/>
        <v>28.181761818181812</v>
      </c>
      <c r="H79" s="24">
        <f t="shared" si="14"/>
        <v>63.47999999999999</v>
      </c>
      <c r="I79" s="24">
        <f t="shared" si="15"/>
        <v>140.90880909090907</v>
      </c>
      <c r="J79" s="32">
        <f t="shared" si="11"/>
        <v>2.2197354929254742</v>
      </c>
      <c r="K79" s="71">
        <f t="shared" si="19"/>
        <v>0</v>
      </c>
      <c r="L79" s="25">
        <v>75</v>
      </c>
      <c r="M79" s="25">
        <v>225</v>
      </c>
      <c r="N79" s="25">
        <v>4.6</v>
      </c>
      <c r="O79" s="24">
        <f t="shared" si="12"/>
        <v>28.181761818181812</v>
      </c>
      <c r="P79" s="24">
        <f t="shared" si="16"/>
        <v>63.47999999999999</v>
      </c>
      <c r="Q79" s="24">
        <f t="shared" si="17"/>
        <v>140.90880909090907</v>
      </c>
      <c r="R79" s="32">
        <f t="shared" si="13"/>
        <v>2.2197354929254742</v>
      </c>
    </row>
    <row r="80" spans="1:18" s="35" customFormat="1" ht="12.75">
      <c r="A80" s="41" t="s">
        <v>112</v>
      </c>
      <c r="B80" s="42">
        <v>2</v>
      </c>
      <c r="C80" s="42" t="s">
        <v>7</v>
      </c>
      <c r="D80" s="66">
        <v>77</v>
      </c>
      <c r="E80" s="67">
        <v>258</v>
      </c>
      <c r="F80" s="67">
        <v>4.8</v>
      </c>
      <c r="G80" s="43">
        <f aca="true" t="shared" si="20" ref="G80:G109">(E80/2.2)/((D80/39.37)*(D80/39.37))</f>
        <v>30.65818244683297</v>
      </c>
      <c r="H80" s="43">
        <f t="shared" si="14"/>
        <v>69.12</v>
      </c>
      <c r="I80" s="43">
        <f t="shared" si="15"/>
        <v>153.29091223416486</v>
      </c>
      <c r="J80" s="44">
        <f aca="true" t="shared" si="21" ref="J80:J109">I80/(H80)</f>
        <v>2.217750466350765</v>
      </c>
      <c r="K80" s="71">
        <f t="shared" si="19"/>
        <v>0.1171851714410701</v>
      </c>
      <c r="L80" s="80">
        <v>78</v>
      </c>
      <c r="M80" s="42">
        <v>251</v>
      </c>
      <c r="N80" s="80">
        <v>4.94</v>
      </c>
      <c r="O80" s="43">
        <f aca="true" t="shared" si="22" ref="O80:O109">(M80/2.2)/((L80/39.37)*(L80/39.37))</f>
        <v>29.066494971908426</v>
      </c>
      <c r="P80" s="43">
        <f t="shared" si="16"/>
        <v>73.2108</v>
      </c>
      <c r="Q80" s="43">
        <f t="shared" si="17"/>
        <v>145.33247485954212</v>
      </c>
      <c r="R80" s="44">
        <f aca="true" t="shared" si="23" ref="R80:R109">Q80/(P80)</f>
        <v>1.9851234361534378</v>
      </c>
    </row>
    <row r="81" spans="1:23" s="36" customFormat="1" ht="12.75">
      <c r="A81" s="7" t="s">
        <v>33</v>
      </c>
      <c r="B81" s="9">
        <v>3</v>
      </c>
      <c r="C81" s="9" t="s">
        <v>86</v>
      </c>
      <c r="D81" s="54">
        <v>71.5</v>
      </c>
      <c r="E81" s="49">
        <v>185.5</v>
      </c>
      <c r="F81" s="49">
        <v>4.39</v>
      </c>
      <c r="G81" s="28">
        <f t="shared" si="20"/>
        <v>25.564657524928975</v>
      </c>
      <c r="H81" s="28">
        <f t="shared" si="14"/>
        <v>57.8163</v>
      </c>
      <c r="I81" s="28">
        <f t="shared" si="15"/>
        <v>127.82328762464488</v>
      </c>
      <c r="J81" s="29">
        <f t="shared" si="21"/>
        <v>2.2108520888511523</v>
      </c>
      <c r="K81" s="71">
        <f t="shared" si="19"/>
        <v>0.046422182510057475</v>
      </c>
      <c r="L81" s="9">
        <v>71</v>
      </c>
      <c r="M81" s="9">
        <v>178</v>
      </c>
      <c r="N81" s="60">
        <v>4.43</v>
      </c>
      <c r="O81" s="28">
        <f t="shared" si="22"/>
        <v>24.877770301707812</v>
      </c>
      <c r="P81" s="28">
        <f t="shared" si="16"/>
        <v>58.87469999999999</v>
      </c>
      <c r="Q81" s="28">
        <f t="shared" si="17"/>
        <v>124.38885150853906</v>
      </c>
      <c r="R81" s="29">
        <f t="shared" si="23"/>
        <v>2.1127725747823614</v>
      </c>
      <c r="W81" s="38"/>
    </row>
    <row r="82" spans="1:23" ht="12.75">
      <c r="A82" s="65" t="s">
        <v>172</v>
      </c>
      <c r="B82" s="67">
        <v>1</v>
      </c>
      <c r="C82" s="78" t="s">
        <v>3</v>
      </c>
      <c r="D82" s="66">
        <v>74</v>
      </c>
      <c r="E82" s="67">
        <v>292.5</v>
      </c>
      <c r="F82" s="67">
        <v>5.33</v>
      </c>
      <c r="G82" s="43">
        <f t="shared" si="20"/>
        <v>37.63315071136861</v>
      </c>
      <c r="H82" s="43">
        <f t="shared" si="14"/>
        <v>85.2267</v>
      </c>
      <c r="I82" s="43">
        <f t="shared" si="15"/>
        <v>188.16575355684304</v>
      </c>
      <c r="J82" s="44">
        <f t="shared" si="21"/>
        <v>2.20782634499333</v>
      </c>
      <c r="K82" s="71">
        <v>0</v>
      </c>
      <c r="L82" s="66">
        <v>74</v>
      </c>
      <c r="M82" s="67">
        <v>292.5</v>
      </c>
      <c r="N82" s="67">
        <v>5.33</v>
      </c>
      <c r="O82" s="43">
        <f t="shared" si="22"/>
        <v>37.63315071136861</v>
      </c>
      <c r="P82" s="43">
        <f t="shared" si="16"/>
        <v>85.2267</v>
      </c>
      <c r="Q82" s="43">
        <f t="shared" si="17"/>
        <v>188.16575355684304</v>
      </c>
      <c r="R82" s="44">
        <f t="shared" si="23"/>
        <v>2.20782634499333</v>
      </c>
      <c r="W82" s="1"/>
    </row>
    <row r="83" spans="1:18" s="1" customFormat="1" ht="12.75">
      <c r="A83" s="41" t="s">
        <v>126</v>
      </c>
      <c r="B83" s="42">
        <v>2</v>
      </c>
      <c r="C83" s="42" t="s">
        <v>86</v>
      </c>
      <c r="D83" s="66">
        <v>68.75</v>
      </c>
      <c r="E83" s="67">
        <v>197</v>
      </c>
      <c r="F83" s="67">
        <v>4.71</v>
      </c>
      <c r="G83" s="43">
        <f t="shared" si="20"/>
        <v>29.36493000030052</v>
      </c>
      <c r="H83" s="43">
        <f t="shared" si="14"/>
        <v>66.5523</v>
      </c>
      <c r="I83" s="43">
        <f t="shared" si="15"/>
        <v>146.82465000150262</v>
      </c>
      <c r="J83" s="44">
        <f t="shared" si="21"/>
        <v>2.206154407909308</v>
      </c>
      <c r="K83" s="71">
        <f t="shared" si="19"/>
        <v>0.021089146096019196</v>
      </c>
      <c r="L83" s="80">
        <v>70</v>
      </c>
      <c r="M83" s="42">
        <v>206</v>
      </c>
      <c r="N83" s="80">
        <v>4.78</v>
      </c>
      <c r="O83" s="43">
        <f t="shared" si="22"/>
        <v>29.619606808905374</v>
      </c>
      <c r="P83" s="43">
        <f t="shared" si="16"/>
        <v>68.54520000000001</v>
      </c>
      <c r="Q83" s="43">
        <f t="shared" si="17"/>
        <v>148.09803404452686</v>
      </c>
      <c r="R83" s="44">
        <f t="shared" si="23"/>
        <v>2.160589421936574</v>
      </c>
    </row>
    <row r="84" spans="1:23" ht="12.75">
      <c r="A84" s="41" t="s">
        <v>107</v>
      </c>
      <c r="B84" s="42">
        <v>2</v>
      </c>
      <c r="C84" s="42" t="s">
        <v>4</v>
      </c>
      <c r="D84" s="66">
        <v>75</v>
      </c>
      <c r="E84" s="67">
        <v>216.5</v>
      </c>
      <c r="F84" s="67">
        <v>4.53</v>
      </c>
      <c r="G84" s="43">
        <f t="shared" si="20"/>
        <v>27.117117482828277</v>
      </c>
      <c r="H84" s="43">
        <f t="shared" si="14"/>
        <v>61.56270000000001</v>
      </c>
      <c r="I84" s="43">
        <f t="shared" si="15"/>
        <v>135.5855874141414</v>
      </c>
      <c r="J84" s="44">
        <f t="shared" si="21"/>
        <v>2.2023983258392077</v>
      </c>
      <c r="K84" s="71">
        <f t="shared" si="19"/>
        <v>0.07727332533262099</v>
      </c>
      <c r="L84" s="80">
        <v>75</v>
      </c>
      <c r="M84" s="42">
        <v>214.5</v>
      </c>
      <c r="N84" s="80">
        <v>4.68</v>
      </c>
      <c r="O84" s="43">
        <f t="shared" si="22"/>
        <v>26.866612933333325</v>
      </c>
      <c r="P84" s="43">
        <f t="shared" si="16"/>
        <v>65.70719999999999</v>
      </c>
      <c r="Q84" s="43">
        <f t="shared" si="17"/>
        <v>134.33306466666662</v>
      </c>
      <c r="R84" s="44">
        <f t="shared" si="23"/>
        <v>2.0444192518729554</v>
      </c>
      <c r="W84" s="1"/>
    </row>
    <row r="85" spans="1:18" s="38" customFormat="1" ht="12.75">
      <c r="A85" s="7" t="s">
        <v>44</v>
      </c>
      <c r="B85" s="9">
        <v>3</v>
      </c>
      <c r="C85" s="9" t="s">
        <v>3</v>
      </c>
      <c r="D85" s="54">
        <v>75</v>
      </c>
      <c r="E85" s="49">
        <v>305.5</v>
      </c>
      <c r="F85" s="49">
        <v>5.39</v>
      </c>
      <c r="G85" s="28">
        <f t="shared" si="20"/>
        <v>38.26456993535353</v>
      </c>
      <c r="H85" s="28">
        <f t="shared" si="14"/>
        <v>87.15629999999999</v>
      </c>
      <c r="I85" s="28">
        <f t="shared" si="15"/>
        <v>191.32284967676765</v>
      </c>
      <c r="J85" s="29">
        <f t="shared" si="21"/>
        <v>2.1951694791629253</v>
      </c>
      <c r="K85" s="71">
        <f t="shared" si="19"/>
        <v>0.003684549129119752</v>
      </c>
      <c r="L85" s="9">
        <v>74.25</v>
      </c>
      <c r="M85" s="9">
        <v>305</v>
      </c>
      <c r="N85" s="60">
        <v>5.45</v>
      </c>
      <c r="O85" s="28">
        <f t="shared" si="22"/>
        <v>38.97759799814283</v>
      </c>
      <c r="P85" s="28">
        <f t="shared" si="16"/>
        <v>89.1075</v>
      </c>
      <c r="Q85" s="28">
        <f t="shared" si="17"/>
        <v>194.88798999071417</v>
      </c>
      <c r="R85" s="29">
        <f t="shared" si="23"/>
        <v>2.187110961374903</v>
      </c>
    </row>
    <row r="86" spans="1:23" ht="12.75">
      <c r="A86" s="7" t="s">
        <v>31</v>
      </c>
      <c r="B86" s="9">
        <v>4</v>
      </c>
      <c r="C86" s="9" t="s">
        <v>86</v>
      </c>
      <c r="D86" s="54">
        <v>71</v>
      </c>
      <c r="E86" s="49">
        <v>194</v>
      </c>
      <c r="F86" s="49">
        <v>4.54</v>
      </c>
      <c r="G86" s="28">
        <f t="shared" si="20"/>
        <v>27.113974373771434</v>
      </c>
      <c r="H86" s="28">
        <f t="shared" si="14"/>
        <v>61.8348</v>
      </c>
      <c r="I86" s="28">
        <f t="shared" si="15"/>
        <v>135.56987186885718</v>
      </c>
      <c r="J86" s="29">
        <f t="shared" si="21"/>
        <v>2.1924526620747082</v>
      </c>
      <c r="K86" s="71">
        <f t="shared" si="19"/>
        <v>0.004326520987115945</v>
      </c>
      <c r="L86" s="9">
        <v>70.75</v>
      </c>
      <c r="M86" s="9">
        <v>193.5</v>
      </c>
      <c r="N86" s="60">
        <v>4.56</v>
      </c>
      <c r="O86" s="28">
        <f t="shared" si="22"/>
        <v>27.23555500414879</v>
      </c>
      <c r="P86" s="28">
        <f t="shared" si="16"/>
        <v>62.380799999999994</v>
      </c>
      <c r="Q86" s="28">
        <f t="shared" si="17"/>
        <v>136.17777502074395</v>
      </c>
      <c r="R86" s="29">
        <f t="shared" si="23"/>
        <v>2.1830078328707545</v>
      </c>
      <c r="W86" s="1"/>
    </row>
    <row r="87" spans="1:18" s="72" customFormat="1" ht="12.75">
      <c r="A87" s="41" t="s">
        <v>100</v>
      </c>
      <c r="B87" s="42">
        <v>2</v>
      </c>
      <c r="C87" s="42" t="s">
        <v>7</v>
      </c>
      <c r="D87" s="66">
        <v>73</v>
      </c>
      <c r="E87" s="67">
        <v>241</v>
      </c>
      <c r="F87" s="67">
        <v>4.93</v>
      </c>
      <c r="G87" s="43">
        <f t="shared" si="20"/>
        <v>31.862472312731356</v>
      </c>
      <c r="H87" s="43">
        <f t="shared" si="14"/>
        <v>72.91469999999998</v>
      </c>
      <c r="I87" s="43">
        <f t="shared" si="15"/>
        <v>159.3123615636568</v>
      </c>
      <c r="J87" s="44">
        <f t="shared" si="21"/>
        <v>2.1849141745581733</v>
      </c>
      <c r="K87" s="71">
        <f aca="true" t="shared" si="24" ref="K87:K95">J87/R87-100%</f>
        <v>0.08395953416768442</v>
      </c>
      <c r="L87" s="80">
        <v>74</v>
      </c>
      <c r="M87" s="42">
        <v>235</v>
      </c>
      <c r="N87" s="80">
        <v>5</v>
      </c>
      <c r="O87" s="43">
        <f t="shared" si="22"/>
        <v>30.23518091340726</v>
      </c>
      <c r="P87" s="43">
        <f t="shared" si="16"/>
        <v>75</v>
      </c>
      <c r="Q87" s="43">
        <f t="shared" si="17"/>
        <v>151.1759045670363</v>
      </c>
      <c r="R87" s="44">
        <f t="shared" si="23"/>
        <v>2.015678727560484</v>
      </c>
    </row>
    <row r="88" spans="1:18" s="35" customFormat="1" ht="12.75">
      <c r="A88" s="7" t="s">
        <v>46</v>
      </c>
      <c r="B88" s="9">
        <v>5</v>
      </c>
      <c r="C88" s="9" t="s">
        <v>3</v>
      </c>
      <c r="D88" s="54">
        <v>75</v>
      </c>
      <c r="E88" s="49">
        <v>312</v>
      </c>
      <c r="F88" s="49">
        <v>5.47</v>
      </c>
      <c r="G88" s="28">
        <f t="shared" si="20"/>
        <v>39.078709721212114</v>
      </c>
      <c r="H88" s="28">
        <f t="shared" si="14"/>
        <v>89.7627</v>
      </c>
      <c r="I88" s="28">
        <f t="shared" si="15"/>
        <v>195.39354860606056</v>
      </c>
      <c r="J88" s="29">
        <f t="shared" si="21"/>
        <v>2.176778869241462</v>
      </c>
      <c r="K88" s="71">
        <f t="shared" si="24"/>
        <v>0.011540955448201995</v>
      </c>
      <c r="L88" s="9">
        <v>75.25</v>
      </c>
      <c r="M88" s="9">
        <v>310.5</v>
      </c>
      <c r="N88" s="60">
        <v>5.47</v>
      </c>
      <c r="O88" s="28">
        <f t="shared" si="22"/>
        <v>38.632849723713655</v>
      </c>
      <c r="P88" s="28">
        <f t="shared" si="16"/>
        <v>89.7627</v>
      </c>
      <c r="Q88" s="28">
        <f t="shared" si="17"/>
        <v>193.16424861856828</v>
      </c>
      <c r="R88" s="29">
        <f t="shared" si="23"/>
        <v>2.1519433864909177</v>
      </c>
    </row>
    <row r="89" spans="1:24" ht="12.75">
      <c r="A89" s="23" t="s">
        <v>151</v>
      </c>
      <c r="B89" s="25">
        <v>0</v>
      </c>
      <c r="C89" s="25" t="s">
        <v>10</v>
      </c>
      <c r="D89" s="25">
        <v>73</v>
      </c>
      <c r="E89" s="25">
        <v>200</v>
      </c>
      <c r="F89" s="25">
        <v>4.5</v>
      </c>
      <c r="G89" s="24">
        <f t="shared" si="20"/>
        <v>26.44188573670652</v>
      </c>
      <c r="H89" s="24">
        <f aca="true" t="shared" si="25" ref="H89:H120">+F89*F89*$B$19</f>
        <v>60.75</v>
      </c>
      <c r="I89" s="24">
        <f aca="true" t="shared" si="26" ref="I89:I120">G89*$B$18</f>
        <v>132.2094286835326</v>
      </c>
      <c r="J89" s="32">
        <f t="shared" si="21"/>
        <v>2.1762868919100016</v>
      </c>
      <c r="K89" s="71">
        <f t="shared" si="24"/>
        <v>0</v>
      </c>
      <c r="L89" s="25">
        <v>73</v>
      </c>
      <c r="M89" s="25">
        <v>200</v>
      </c>
      <c r="N89" s="25">
        <v>4.5</v>
      </c>
      <c r="O89" s="24">
        <f t="shared" si="22"/>
        <v>26.44188573670652</v>
      </c>
      <c r="P89" s="24">
        <f aca="true" t="shared" si="27" ref="P89:P120">+N89*N89*$B$19</f>
        <v>60.75</v>
      </c>
      <c r="Q89" s="24">
        <f aca="true" t="shared" si="28" ref="Q89:Q120">O89*$B$18</f>
        <v>132.2094286835326</v>
      </c>
      <c r="R89" s="32">
        <f t="shared" si="23"/>
        <v>2.1762868919100016</v>
      </c>
      <c r="X89" s="20"/>
    </row>
    <row r="90" spans="1:23" ht="12.75">
      <c r="A90" s="7" t="s">
        <v>0</v>
      </c>
      <c r="B90" s="9">
        <v>3</v>
      </c>
      <c r="C90" s="9" t="s">
        <v>129</v>
      </c>
      <c r="D90" s="54">
        <v>70.75</v>
      </c>
      <c r="E90" s="49">
        <v>190</v>
      </c>
      <c r="F90" s="49">
        <v>4.53</v>
      </c>
      <c r="G90" s="28">
        <f t="shared" si="20"/>
        <v>26.742922226295967</v>
      </c>
      <c r="H90" s="28">
        <f t="shared" si="25"/>
        <v>61.56270000000001</v>
      </c>
      <c r="I90" s="28">
        <f t="shared" si="26"/>
        <v>133.71461113147984</v>
      </c>
      <c r="J90" s="29">
        <f t="shared" si="21"/>
        <v>2.172006931656341</v>
      </c>
      <c r="K90" s="71">
        <f t="shared" si="24"/>
        <v>-0.07792561360190464</v>
      </c>
      <c r="L90" s="9">
        <v>70</v>
      </c>
      <c r="M90" s="9">
        <v>186</v>
      </c>
      <c r="N90" s="60">
        <v>4.35</v>
      </c>
      <c r="O90" s="28">
        <f t="shared" si="22"/>
        <v>26.74391682745825</v>
      </c>
      <c r="P90" s="28">
        <f t="shared" si="27"/>
        <v>56.767499999999984</v>
      </c>
      <c r="Q90" s="28">
        <f t="shared" si="28"/>
        <v>133.71958413729124</v>
      </c>
      <c r="R90" s="29">
        <f t="shared" si="23"/>
        <v>2.3555658455505575</v>
      </c>
      <c r="W90" s="1"/>
    </row>
    <row r="91" spans="1:18" s="72" customFormat="1" ht="12.75">
      <c r="A91" s="7" t="s">
        <v>49</v>
      </c>
      <c r="B91" s="9">
        <v>4</v>
      </c>
      <c r="C91" s="9" t="s">
        <v>291</v>
      </c>
      <c r="D91" s="54">
        <v>73</v>
      </c>
      <c r="E91" s="49">
        <v>194</v>
      </c>
      <c r="F91" s="49">
        <v>4.44</v>
      </c>
      <c r="G91" s="28">
        <f t="shared" si="20"/>
        <v>25.648629164605325</v>
      </c>
      <c r="H91" s="28">
        <f t="shared" si="25"/>
        <v>59.14080000000001</v>
      </c>
      <c r="I91" s="28">
        <f t="shared" si="26"/>
        <v>128.24314582302662</v>
      </c>
      <c r="J91" s="29">
        <f t="shared" si="21"/>
        <v>2.168437792911604</v>
      </c>
      <c r="K91" s="71">
        <f t="shared" si="24"/>
        <v>-0.05315331066647022</v>
      </c>
      <c r="L91" s="9">
        <v>72.25</v>
      </c>
      <c r="M91" s="9">
        <v>190</v>
      </c>
      <c r="N91" s="60">
        <v>4.32</v>
      </c>
      <c r="O91" s="28">
        <f t="shared" si="22"/>
        <v>25.644016453129368</v>
      </c>
      <c r="P91" s="28">
        <f t="shared" si="27"/>
        <v>55.9872</v>
      </c>
      <c r="Q91" s="28">
        <f t="shared" si="28"/>
        <v>128.22008226564685</v>
      </c>
      <c r="R91" s="29">
        <f t="shared" si="23"/>
        <v>2.2901677930964013</v>
      </c>
    </row>
    <row r="92" spans="1:23" s="27" customFormat="1" ht="12.75">
      <c r="A92" s="7" t="s">
        <v>89</v>
      </c>
      <c r="B92" s="9">
        <v>5</v>
      </c>
      <c r="C92" s="9" t="s">
        <v>6</v>
      </c>
      <c r="D92" s="54">
        <v>69</v>
      </c>
      <c r="E92" s="49">
        <v>208.5</v>
      </c>
      <c r="F92" s="49">
        <v>4.87</v>
      </c>
      <c r="G92" s="28">
        <f t="shared" si="20"/>
        <v>30.854323351664082</v>
      </c>
      <c r="H92" s="28">
        <f t="shared" si="25"/>
        <v>71.1507</v>
      </c>
      <c r="I92" s="28">
        <f t="shared" si="26"/>
        <v>154.27161675832042</v>
      </c>
      <c r="J92" s="29">
        <f t="shared" si="21"/>
        <v>2.1682375121863933</v>
      </c>
      <c r="K92" s="71">
        <f t="shared" si="24"/>
        <v>-0.07871594036844609</v>
      </c>
      <c r="L92" s="9">
        <v>69</v>
      </c>
      <c r="M92" s="9">
        <v>209</v>
      </c>
      <c r="N92" s="60">
        <v>4.68</v>
      </c>
      <c r="O92" s="28">
        <f t="shared" si="22"/>
        <v>30.928314534761594</v>
      </c>
      <c r="P92" s="28">
        <f t="shared" si="27"/>
        <v>65.70719999999999</v>
      </c>
      <c r="Q92" s="28">
        <f t="shared" si="28"/>
        <v>154.64157267380796</v>
      </c>
      <c r="R92" s="29">
        <f t="shared" si="23"/>
        <v>2.353495091463462</v>
      </c>
      <c r="W92" s="31"/>
    </row>
    <row r="93" spans="1:23" ht="12.75">
      <c r="A93" s="41" t="s">
        <v>95</v>
      </c>
      <c r="B93" s="42">
        <v>2</v>
      </c>
      <c r="C93" s="42" t="s">
        <v>6</v>
      </c>
      <c r="D93" s="66">
        <v>74.75</v>
      </c>
      <c r="E93" s="66">
        <v>218</v>
      </c>
      <c r="F93" s="67">
        <v>4.6</v>
      </c>
      <c r="G93" s="43">
        <f t="shared" si="20"/>
        <v>27.487943429552846</v>
      </c>
      <c r="H93" s="43">
        <f t="shared" si="25"/>
        <v>63.47999999999999</v>
      </c>
      <c r="I93" s="43">
        <f t="shared" si="26"/>
        <v>137.43971714776424</v>
      </c>
      <c r="J93" s="44">
        <f t="shared" si="21"/>
        <v>2.1650869115904894</v>
      </c>
      <c r="K93" s="71">
        <f t="shared" si="24"/>
        <v>0.0555781303105396</v>
      </c>
      <c r="L93" s="80">
        <v>74</v>
      </c>
      <c r="M93" s="42">
        <v>214</v>
      </c>
      <c r="N93" s="80">
        <v>4.73</v>
      </c>
      <c r="O93" s="43">
        <f t="shared" si="22"/>
        <v>27.533313682847464</v>
      </c>
      <c r="P93" s="43">
        <f t="shared" si="27"/>
        <v>67.11870000000002</v>
      </c>
      <c r="Q93" s="43">
        <f t="shared" si="28"/>
        <v>137.6665684142373</v>
      </c>
      <c r="R93" s="44">
        <f t="shared" si="23"/>
        <v>2.051091102989737</v>
      </c>
      <c r="W93" s="1"/>
    </row>
    <row r="94" spans="1:18" s="38" customFormat="1" ht="12.75">
      <c r="A94" s="23" t="s">
        <v>147</v>
      </c>
      <c r="B94" s="25">
        <v>0</v>
      </c>
      <c r="C94" s="25" t="s">
        <v>8</v>
      </c>
      <c r="D94" s="25">
        <v>73</v>
      </c>
      <c r="E94" s="25">
        <v>190</v>
      </c>
      <c r="F94" s="25">
        <v>4.4</v>
      </c>
      <c r="G94" s="24">
        <f t="shared" si="20"/>
        <v>25.119791449871194</v>
      </c>
      <c r="H94" s="24">
        <f t="shared" si="25"/>
        <v>58.08000000000001</v>
      </c>
      <c r="I94" s="24">
        <f t="shared" si="26"/>
        <v>125.59895724935598</v>
      </c>
      <c r="J94" s="32">
        <f t="shared" si="21"/>
        <v>2.162516481566046</v>
      </c>
      <c r="K94" s="71">
        <f t="shared" si="24"/>
        <v>0</v>
      </c>
      <c r="L94" s="25">
        <v>73</v>
      </c>
      <c r="M94" s="25">
        <v>190</v>
      </c>
      <c r="N94" s="25">
        <v>4.4</v>
      </c>
      <c r="O94" s="24">
        <f t="shared" si="22"/>
        <v>25.119791449871194</v>
      </c>
      <c r="P94" s="24">
        <f t="shared" si="27"/>
        <v>58.08000000000001</v>
      </c>
      <c r="Q94" s="24">
        <f t="shared" si="28"/>
        <v>125.59895724935598</v>
      </c>
      <c r="R94" s="32">
        <f t="shared" si="23"/>
        <v>2.162516481566046</v>
      </c>
    </row>
    <row r="95" spans="1:23" ht="12.75">
      <c r="A95" s="41" t="s">
        <v>108</v>
      </c>
      <c r="B95" s="42">
        <v>2</v>
      </c>
      <c r="C95" s="42" t="s">
        <v>87</v>
      </c>
      <c r="D95" s="66">
        <v>73.25</v>
      </c>
      <c r="E95" s="67">
        <v>272</v>
      </c>
      <c r="F95" s="67">
        <v>5.25</v>
      </c>
      <c r="G95" s="43">
        <f t="shared" si="20"/>
        <v>35.71591615299166</v>
      </c>
      <c r="H95" s="43">
        <f t="shared" si="25"/>
        <v>82.6875</v>
      </c>
      <c r="I95" s="43">
        <f t="shared" si="26"/>
        <v>178.5795807649583</v>
      </c>
      <c r="J95" s="44">
        <f t="shared" si="21"/>
        <v>2.159692586726631</v>
      </c>
      <c r="K95" s="71">
        <f t="shared" si="24"/>
        <v>0.01738331795280379</v>
      </c>
      <c r="L95" s="80">
        <v>73</v>
      </c>
      <c r="M95" s="42">
        <v>257.5</v>
      </c>
      <c r="N95" s="80">
        <v>5.17</v>
      </c>
      <c r="O95" s="43">
        <f t="shared" si="22"/>
        <v>34.04392788600964</v>
      </c>
      <c r="P95" s="43">
        <f t="shared" si="27"/>
        <v>80.1867</v>
      </c>
      <c r="Q95" s="43">
        <f t="shared" si="28"/>
        <v>170.2196394300482</v>
      </c>
      <c r="R95" s="44">
        <f t="shared" si="23"/>
        <v>2.1227914283796214</v>
      </c>
      <c r="W95" s="1"/>
    </row>
    <row r="96" spans="1:18" s="35" customFormat="1" ht="12.75">
      <c r="A96" s="48" t="s">
        <v>286</v>
      </c>
      <c r="B96" s="49">
        <v>1</v>
      </c>
      <c r="C96" s="42" t="s">
        <v>5</v>
      </c>
      <c r="D96" s="54">
        <v>75.75</v>
      </c>
      <c r="E96" s="49">
        <v>256.5</v>
      </c>
      <c r="F96" s="49">
        <v>4.93</v>
      </c>
      <c r="G96" s="28">
        <f t="shared" si="20"/>
        <v>31.494175544287096</v>
      </c>
      <c r="H96" s="28">
        <f t="shared" si="25"/>
        <v>72.91469999999998</v>
      </c>
      <c r="I96" s="28">
        <f t="shared" si="26"/>
        <v>157.47087772143547</v>
      </c>
      <c r="J96" s="29">
        <f t="shared" si="21"/>
        <v>2.1596588578357383</v>
      </c>
      <c r="K96" s="71">
        <v>0</v>
      </c>
      <c r="L96" s="87">
        <v>75.75</v>
      </c>
      <c r="M96" s="84">
        <v>256.5</v>
      </c>
      <c r="N96" s="84">
        <v>4.93</v>
      </c>
      <c r="O96" s="88">
        <f t="shared" si="22"/>
        <v>31.494175544287096</v>
      </c>
      <c r="P96" s="88">
        <f t="shared" si="27"/>
        <v>72.91469999999998</v>
      </c>
      <c r="Q96" s="88">
        <f t="shared" si="28"/>
        <v>157.47087772143547</v>
      </c>
      <c r="R96" s="89">
        <f t="shared" si="23"/>
        <v>2.1596588578357383</v>
      </c>
    </row>
    <row r="97" spans="1:18" s="23" customFormat="1" ht="12.75">
      <c r="A97" s="41" t="s">
        <v>103</v>
      </c>
      <c r="B97" s="42">
        <v>2</v>
      </c>
      <c r="C97" s="42" t="s">
        <v>8</v>
      </c>
      <c r="D97" s="66">
        <v>72.75</v>
      </c>
      <c r="E97" s="67">
        <v>200.5</v>
      </c>
      <c r="F97" s="67">
        <v>4.54</v>
      </c>
      <c r="G97" s="43">
        <f t="shared" si="20"/>
        <v>26.690488985937595</v>
      </c>
      <c r="H97" s="43">
        <f t="shared" si="25"/>
        <v>61.8348</v>
      </c>
      <c r="I97" s="43">
        <f t="shared" si="26"/>
        <v>133.45244492968797</v>
      </c>
      <c r="J97" s="44">
        <f t="shared" si="21"/>
        <v>2.1582093728723626</v>
      </c>
      <c r="K97" s="71">
        <f aca="true" t="shared" si="29" ref="K97:K136">J97/R97-100%</f>
        <v>0.12318043095140019</v>
      </c>
      <c r="L97" s="80">
        <v>76</v>
      </c>
      <c r="M97" s="42">
        <v>200</v>
      </c>
      <c r="N97" s="80">
        <v>4.6</v>
      </c>
      <c r="O97" s="43">
        <f t="shared" si="22"/>
        <v>24.395569440946865</v>
      </c>
      <c r="P97" s="43">
        <f t="shared" si="27"/>
        <v>63.47999999999999</v>
      </c>
      <c r="Q97" s="43">
        <f t="shared" si="28"/>
        <v>121.97784720473433</v>
      </c>
      <c r="R97" s="44">
        <f t="shared" si="23"/>
        <v>1.9215161815490605</v>
      </c>
    </row>
    <row r="98" spans="1:24" ht="12.75">
      <c r="A98" s="7" t="s">
        <v>32</v>
      </c>
      <c r="B98" s="9">
        <v>5</v>
      </c>
      <c r="C98" s="9" t="s">
        <v>290</v>
      </c>
      <c r="D98" s="54">
        <v>74.25</v>
      </c>
      <c r="E98" s="49">
        <v>205</v>
      </c>
      <c r="F98" s="49">
        <v>4.5</v>
      </c>
      <c r="G98" s="28">
        <f t="shared" si="20"/>
        <v>26.19805767088289</v>
      </c>
      <c r="H98" s="28">
        <f t="shared" si="25"/>
        <v>60.75</v>
      </c>
      <c r="I98" s="28">
        <f t="shared" si="26"/>
        <v>130.99028835441445</v>
      </c>
      <c r="J98" s="29">
        <f t="shared" si="21"/>
        <v>2.1562187383442706</v>
      </c>
      <c r="K98" s="71">
        <f t="shared" si="29"/>
        <v>0.0062341929713070066</v>
      </c>
      <c r="L98" s="9">
        <v>74</v>
      </c>
      <c r="M98" s="9">
        <v>197</v>
      </c>
      <c r="N98" s="60">
        <v>4.44</v>
      </c>
      <c r="O98" s="28">
        <f t="shared" si="22"/>
        <v>25.346087829537147</v>
      </c>
      <c r="P98" s="28">
        <f t="shared" si="27"/>
        <v>59.14080000000001</v>
      </c>
      <c r="Q98" s="28">
        <f t="shared" si="28"/>
        <v>126.73043914768573</v>
      </c>
      <c r="R98" s="29">
        <f t="shared" si="23"/>
        <v>2.1428597372319227</v>
      </c>
      <c r="X98" s="20"/>
    </row>
    <row r="99" spans="1:18" s="72" customFormat="1" ht="12.75">
      <c r="A99" s="7" t="s">
        <v>56</v>
      </c>
      <c r="B99" s="9">
        <v>5</v>
      </c>
      <c r="C99" s="9" t="s">
        <v>8</v>
      </c>
      <c r="D99" s="54">
        <v>73.5</v>
      </c>
      <c r="E99" s="49">
        <v>221</v>
      </c>
      <c r="F99" s="49">
        <v>4.72</v>
      </c>
      <c r="G99" s="28">
        <f t="shared" si="20"/>
        <v>28.822108204073217</v>
      </c>
      <c r="H99" s="28">
        <f t="shared" si="25"/>
        <v>66.83519999999999</v>
      </c>
      <c r="I99" s="28">
        <f t="shared" si="26"/>
        <v>144.1105410203661</v>
      </c>
      <c r="J99" s="29">
        <f t="shared" si="21"/>
        <v>2.156207223444624</v>
      </c>
      <c r="K99" s="71">
        <f t="shared" si="29"/>
        <v>-0.039102672314650366</v>
      </c>
      <c r="L99" s="9">
        <v>73</v>
      </c>
      <c r="M99" s="9">
        <v>224</v>
      </c>
      <c r="N99" s="60">
        <v>4.69</v>
      </c>
      <c r="O99" s="28">
        <f t="shared" si="22"/>
        <v>29.614912025111305</v>
      </c>
      <c r="P99" s="28">
        <f t="shared" si="27"/>
        <v>65.98830000000001</v>
      </c>
      <c r="Q99" s="28">
        <f t="shared" si="28"/>
        <v>148.07456012555653</v>
      </c>
      <c r="R99" s="29">
        <f t="shared" si="23"/>
        <v>2.2439517327398417</v>
      </c>
    </row>
    <row r="100" spans="1:18" s="36" customFormat="1" ht="12.75">
      <c r="A100" s="41" t="s">
        <v>114</v>
      </c>
      <c r="B100" s="42">
        <v>2</v>
      </c>
      <c r="C100" s="42" t="s">
        <v>152</v>
      </c>
      <c r="D100" s="66">
        <v>72</v>
      </c>
      <c r="E100" s="67">
        <v>205.5</v>
      </c>
      <c r="F100" s="67">
        <v>4.65</v>
      </c>
      <c r="G100" s="43">
        <f t="shared" si="20"/>
        <v>27.928974024095115</v>
      </c>
      <c r="H100" s="43">
        <f t="shared" si="25"/>
        <v>64.8675</v>
      </c>
      <c r="I100" s="43">
        <f t="shared" si="26"/>
        <v>139.6448701204756</v>
      </c>
      <c r="J100" s="44">
        <f t="shared" si="21"/>
        <v>2.1527709580371615</v>
      </c>
      <c r="K100" s="71">
        <f t="shared" si="29"/>
        <v>0.0842093999992104</v>
      </c>
      <c r="L100" s="80">
        <v>71.5</v>
      </c>
      <c r="M100" s="42">
        <v>200</v>
      </c>
      <c r="N100" s="80">
        <v>4.81</v>
      </c>
      <c r="O100" s="43">
        <f t="shared" si="22"/>
        <v>27.5629730726997</v>
      </c>
      <c r="P100" s="43">
        <f t="shared" si="27"/>
        <v>69.40829999999998</v>
      </c>
      <c r="Q100" s="43">
        <f t="shared" si="28"/>
        <v>137.8148653634985</v>
      </c>
      <c r="R100" s="44">
        <f t="shared" si="23"/>
        <v>1.9855675094116776</v>
      </c>
    </row>
    <row r="101" spans="1:18" s="79" customFormat="1" ht="12.75">
      <c r="A101" s="7" t="s">
        <v>50</v>
      </c>
      <c r="B101" s="9">
        <v>4</v>
      </c>
      <c r="C101" s="9" t="s">
        <v>291</v>
      </c>
      <c r="D101" s="54">
        <v>71.5</v>
      </c>
      <c r="E101" s="49">
        <v>183.5</v>
      </c>
      <c r="F101" s="49">
        <v>4.43</v>
      </c>
      <c r="G101" s="28">
        <f t="shared" si="20"/>
        <v>25.289027794201978</v>
      </c>
      <c r="H101" s="28">
        <f t="shared" si="25"/>
        <v>58.87469999999999</v>
      </c>
      <c r="I101" s="28">
        <f t="shared" si="26"/>
        <v>126.4451389710099</v>
      </c>
      <c r="J101" s="29">
        <f t="shared" si="21"/>
        <v>2.1476990790782784</v>
      </c>
      <c r="K101" s="71">
        <f t="shared" si="29"/>
        <v>-0.019669927990555336</v>
      </c>
      <c r="L101" s="9">
        <v>71</v>
      </c>
      <c r="M101" s="9">
        <v>193</v>
      </c>
      <c r="N101" s="60">
        <v>4.53</v>
      </c>
      <c r="O101" s="28">
        <f t="shared" si="22"/>
        <v>26.974211619267457</v>
      </c>
      <c r="P101" s="28">
        <f t="shared" si="27"/>
        <v>61.56270000000001</v>
      </c>
      <c r="Q101" s="28">
        <f t="shared" si="28"/>
        <v>134.8710580963373</v>
      </c>
      <c r="R101" s="29">
        <f t="shared" si="23"/>
        <v>2.1907917959468524</v>
      </c>
    </row>
    <row r="102" spans="1:23" s="23" customFormat="1" ht="12.75">
      <c r="A102" s="23" t="s">
        <v>134</v>
      </c>
      <c r="B102" s="25">
        <v>0</v>
      </c>
      <c r="C102" s="25" t="s">
        <v>86</v>
      </c>
      <c r="D102" s="25">
        <v>71</v>
      </c>
      <c r="E102" s="25">
        <v>185</v>
      </c>
      <c r="F102" s="25">
        <v>4.48</v>
      </c>
      <c r="G102" s="24">
        <f t="shared" si="20"/>
        <v>25.856109583235646</v>
      </c>
      <c r="H102" s="24">
        <f t="shared" si="25"/>
        <v>60.211200000000005</v>
      </c>
      <c r="I102" s="24">
        <f t="shared" si="26"/>
        <v>129.28054791617822</v>
      </c>
      <c r="J102" s="32">
        <f t="shared" si="21"/>
        <v>2.147117943442054</v>
      </c>
      <c r="K102" s="71">
        <f t="shared" si="29"/>
        <v>0</v>
      </c>
      <c r="L102" s="25">
        <v>71</v>
      </c>
      <c r="M102" s="25">
        <v>185</v>
      </c>
      <c r="N102" s="25">
        <v>4.48</v>
      </c>
      <c r="O102" s="24">
        <f t="shared" si="22"/>
        <v>25.856109583235646</v>
      </c>
      <c r="P102" s="24">
        <f t="shared" si="27"/>
        <v>60.211200000000005</v>
      </c>
      <c r="Q102" s="24">
        <f t="shared" si="28"/>
        <v>129.28054791617822</v>
      </c>
      <c r="R102" s="32">
        <f t="shared" si="23"/>
        <v>2.147117943442054</v>
      </c>
      <c r="W102" s="34"/>
    </row>
    <row r="103" spans="1:18" s="72" customFormat="1" ht="12.75">
      <c r="A103" s="7" t="s">
        <v>34</v>
      </c>
      <c r="B103" s="9">
        <v>3</v>
      </c>
      <c r="C103" s="9" t="s">
        <v>290</v>
      </c>
      <c r="D103" s="54">
        <v>73.25</v>
      </c>
      <c r="E103" s="49">
        <v>183.5</v>
      </c>
      <c r="F103" s="49">
        <v>4.33</v>
      </c>
      <c r="G103" s="28">
        <f t="shared" si="20"/>
        <v>24.095112551742538</v>
      </c>
      <c r="H103" s="28">
        <f t="shared" si="25"/>
        <v>56.2467</v>
      </c>
      <c r="I103" s="28">
        <f t="shared" si="26"/>
        <v>120.4755627587127</v>
      </c>
      <c r="J103" s="29">
        <f t="shared" si="21"/>
        <v>2.141913441299004</v>
      </c>
      <c r="K103" s="71">
        <f t="shared" si="29"/>
        <v>0.06572501440057565</v>
      </c>
      <c r="L103" s="9">
        <v>73</v>
      </c>
      <c r="M103" s="9">
        <v>179</v>
      </c>
      <c r="N103" s="60">
        <v>4.43</v>
      </c>
      <c r="O103" s="28">
        <f t="shared" si="22"/>
        <v>23.665487734352336</v>
      </c>
      <c r="P103" s="28">
        <f t="shared" si="27"/>
        <v>58.87469999999999</v>
      </c>
      <c r="Q103" s="28">
        <f t="shared" si="28"/>
        <v>118.32743867176168</v>
      </c>
      <c r="R103" s="29">
        <f t="shared" si="23"/>
        <v>2.0098181166402838</v>
      </c>
    </row>
    <row r="104" spans="1:23" s="36" customFormat="1" ht="12.75">
      <c r="A104" s="7" t="s">
        <v>90</v>
      </c>
      <c r="B104" s="9">
        <v>5</v>
      </c>
      <c r="C104" s="9" t="s">
        <v>289</v>
      </c>
      <c r="D104" s="54">
        <v>72</v>
      </c>
      <c r="E104" s="49">
        <v>187</v>
      </c>
      <c r="F104" s="49">
        <v>4.46</v>
      </c>
      <c r="G104" s="28">
        <f t="shared" si="20"/>
        <v>25.414686824845678</v>
      </c>
      <c r="H104" s="28">
        <f t="shared" si="25"/>
        <v>59.674800000000005</v>
      </c>
      <c r="I104" s="28">
        <f t="shared" si="26"/>
        <v>127.07343412422838</v>
      </c>
      <c r="J104" s="29">
        <f t="shared" si="21"/>
        <v>2.1294320906685633</v>
      </c>
      <c r="K104" s="71">
        <f t="shared" si="29"/>
        <v>-0.028728052985959263</v>
      </c>
      <c r="L104" s="9">
        <v>72</v>
      </c>
      <c r="M104" s="9">
        <v>196</v>
      </c>
      <c r="N104" s="60">
        <v>4.5</v>
      </c>
      <c r="O104" s="28">
        <f t="shared" si="22"/>
        <v>26.637853570426483</v>
      </c>
      <c r="P104" s="28">
        <f t="shared" si="27"/>
        <v>60.75</v>
      </c>
      <c r="Q104" s="28">
        <f t="shared" si="28"/>
        <v>133.18926785213242</v>
      </c>
      <c r="R104" s="29">
        <f t="shared" si="23"/>
        <v>2.192415931722344</v>
      </c>
      <c r="W104" s="38"/>
    </row>
    <row r="105" spans="1:23" ht="12.75">
      <c r="A105" s="41" t="s">
        <v>127</v>
      </c>
      <c r="B105" s="42">
        <v>2</v>
      </c>
      <c r="C105" s="42" t="s">
        <v>6</v>
      </c>
      <c r="D105" s="66">
        <v>74.5</v>
      </c>
      <c r="E105" s="67">
        <v>221</v>
      </c>
      <c r="F105" s="67">
        <v>4.69</v>
      </c>
      <c r="G105" s="43">
        <f t="shared" si="20"/>
        <v>28.053553271556147</v>
      </c>
      <c r="H105" s="43">
        <f t="shared" si="25"/>
        <v>65.98830000000001</v>
      </c>
      <c r="I105" s="43">
        <f t="shared" si="26"/>
        <v>140.26776635778074</v>
      </c>
      <c r="J105" s="44">
        <f t="shared" si="21"/>
        <v>2.125646006303856</v>
      </c>
      <c r="K105" s="71">
        <f t="shared" si="29"/>
        <v>0.16788594341724217</v>
      </c>
      <c r="L105" s="80">
        <v>74.5</v>
      </c>
      <c r="M105" s="42">
        <v>212.5</v>
      </c>
      <c r="N105" s="80">
        <v>4.97</v>
      </c>
      <c r="O105" s="43">
        <f t="shared" si="22"/>
        <v>26.974570453419368</v>
      </c>
      <c r="P105" s="43">
        <f t="shared" si="27"/>
        <v>74.1027</v>
      </c>
      <c r="Q105" s="43">
        <f t="shared" si="28"/>
        <v>134.87285226709685</v>
      </c>
      <c r="R105" s="44">
        <f t="shared" si="23"/>
        <v>1.8200801356373904</v>
      </c>
      <c r="W105" s="1"/>
    </row>
    <row r="106" spans="1:23" ht="12.75">
      <c r="A106" s="7" t="s">
        <v>48</v>
      </c>
      <c r="B106" s="9">
        <v>2</v>
      </c>
      <c r="C106" s="9" t="s">
        <v>3</v>
      </c>
      <c r="D106" s="54">
        <v>78.25</v>
      </c>
      <c r="E106" s="49">
        <v>310</v>
      </c>
      <c r="F106" s="49">
        <v>5.29</v>
      </c>
      <c r="G106" s="28">
        <f t="shared" si="20"/>
        <v>35.669839086390034</v>
      </c>
      <c r="H106" s="28">
        <f t="shared" si="25"/>
        <v>83.95230000000001</v>
      </c>
      <c r="I106" s="28">
        <f t="shared" si="26"/>
        <v>178.34919543195016</v>
      </c>
      <c r="J106" s="29">
        <f t="shared" si="21"/>
        <v>2.1244110695234095</v>
      </c>
      <c r="K106" s="71">
        <f t="shared" si="29"/>
        <v>0.01749686396792227</v>
      </c>
      <c r="L106" s="9">
        <v>77.5</v>
      </c>
      <c r="M106" s="9">
        <v>291</v>
      </c>
      <c r="N106" s="60">
        <v>5.22</v>
      </c>
      <c r="O106" s="28">
        <f t="shared" si="22"/>
        <v>34.13482909090908</v>
      </c>
      <c r="P106" s="28">
        <f t="shared" si="27"/>
        <v>81.74519999999998</v>
      </c>
      <c r="Q106" s="28">
        <f t="shared" si="28"/>
        <v>170.6741454545454</v>
      </c>
      <c r="R106" s="29">
        <f t="shared" si="23"/>
        <v>2.0878797220453977</v>
      </c>
      <c r="W106" s="1"/>
    </row>
    <row r="107" spans="1:23" s="36" customFormat="1" ht="12.75">
      <c r="A107" s="7" t="s">
        <v>39</v>
      </c>
      <c r="B107" s="9">
        <v>3</v>
      </c>
      <c r="C107" s="9" t="s">
        <v>6</v>
      </c>
      <c r="D107" s="90">
        <v>74</v>
      </c>
      <c r="E107" s="90">
        <v>214</v>
      </c>
      <c r="F107" s="91">
        <v>4.65</v>
      </c>
      <c r="G107" s="88">
        <f t="shared" si="20"/>
        <v>27.533313682847464</v>
      </c>
      <c r="H107" s="88">
        <f t="shared" si="25"/>
        <v>64.8675</v>
      </c>
      <c r="I107" s="88">
        <f t="shared" si="26"/>
        <v>137.6665684142373</v>
      </c>
      <c r="J107" s="89">
        <f t="shared" si="21"/>
        <v>2.122273379030135</v>
      </c>
      <c r="K107" s="71">
        <f t="shared" si="29"/>
        <v>0</v>
      </c>
      <c r="L107" s="9">
        <v>74</v>
      </c>
      <c r="M107" s="9">
        <v>214</v>
      </c>
      <c r="N107" s="60">
        <v>4.65</v>
      </c>
      <c r="O107" s="28">
        <f t="shared" si="22"/>
        <v>27.533313682847464</v>
      </c>
      <c r="P107" s="28">
        <f t="shared" si="27"/>
        <v>64.8675</v>
      </c>
      <c r="Q107" s="28">
        <f t="shared" si="28"/>
        <v>137.6665684142373</v>
      </c>
      <c r="R107" s="29">
        <f t="shared" si="23"/>
        <v>2.122273379030135</v>
      </c>
      <c r="W107" s="38"/>
    </row>
    <row r="108" spans="1:18" s="23" customFormat="1" ht="12.75">
      <c r="A108" s="7" t="s">
        <v>54</v>
      </c>
      <c r="B108" s="9">
        <v>3</v>
      </c>
      <c r="C108" s="9" t="s">
        <v>7</v>
      </c>
      <c r="D108" s="90">
        <v>75.25</v>
      </c>
      <c r="E108" s="90">
        <v>241</v>
      </c>
      <c r="F108" s="91">
        <v>4.86</v>
      </c>
      <c r="G108" s="88">
        <f t="shared" si="20"/>
        <v>29.985561299243123</v>
      </c>
      <c r="H108" s="88">
        <f t="shared" si="25"/>
        <v>70.8588</v>
      </c>
      <c r="I108" s="88">
        <f t="shared" si="26"/>
        <v>149.92780649621562</v>
      </c>
      <c r="J108" s="89">
        <f t="shared" si="21"/>
        <v>2.1158671399489637</v>
      </c>
      <c r="K108" s="71">
        <f t="shared" si="29"/>
        <v>0</v>
      </c>
      <c r="L108" s="9">
        <v>75.25</v>
      </c>
      <c r="M108" s="9">
        <v>241</v>
      </c>
      <c r="N108" s="60">
        <v>4.86</v>
      </c>
      <c r="O108" s="28">
        <f t="shared" si="22"/>
        <v>29.985561299243123</v>
      </c>
      <c r="P108" s="28">
        <f t="shared" si="27"/>
        <v>70.8588</v>
      </c>
      <c r="Q108" s="28">
        <f t="shared" si="28"/>
        <v>149.92780649621562</v>
      </c>
      <c r="R108" s="29">
        <f t="shared" si="23"/>
        <v>2.1158671399489637</v>
      </c>
    </row>
    <row r="109" spans="1:23" s="36" customFormat="1" ht="12.75">
      <c r="A109" s="7" t="s">
        <v>35</v>
      </c>
      <c r="B109" s="9">
        <v>3</v>
      </c>
      <c r="C109" s="9" t="s">
        <v>152</v>
      </c>
      <c r="D109" s="54">
        <v>72.25</v>
      </c>
      <c r="E109" s="49">
        <v>197</v>
      </c>
      <c r="F109" s="49">
        <v>4.59</v>
      </c>
      <c r="G109" s="28">
        <f t="shared" si="20"/>
        <v>26.58879600666571</v>
      </c>
      <c r="H109" s="28">
        <f t="shared" si="25"/>
        <v>63.20429999999999</v>
      </c>
      <c r="I109" s="28">
        <f t="shared" si="26"/>
        <v>132.94398003332856</v>
      </c>
      <c r="J109" s="29">
        <f t="shared" si="21"/>
        <v>2.1034008767335224</v>
      </c>
      <c r="K109" s="71">
        <f t="shared" si="29"/>
        <v>0.12820096744077714</v>
      </c>
      <c r="L109" s="9">
        <v>72.25</v>
      </c>
      <c r="M109" s="9">
        <v>187</v>
      </c>
      <c r="N109" s="60">
        <v>4.75</v>
      </c>
      <c r="O109" s="28">
        <f t="shared" si="22"/>
        <v>25.23911093018522</v>
      </c>
      <c r="P109" s="28">
        <f t="shared" si="27"/>
        <v>67.6875</v>
      </c>
      <c r="Q109" s="28">
        <f t="shared" si="28"/>
        <v>126.1955546509261</v>
      </c>
      <c r="R109" s="29">
        <f t="shared" si="23"/>
        <v>1.8643849255907827</v>
      </c>
      <c r="W109" s="38"/>
    </row>
    <row r="110" spans="1:18" s="36" customFormat="1" ht="12.75">
      <c r="A110" s="39" t="s">
        <v>156</v>
      </c>
      <c r="B110" s="40">
        <v>1</v>
      </c>
      <c r="C110" s="40" t="s">
        <v>6</v>
      </c>
      <c r="D110" s="54">
        <v>73</v>
      </c>
      <c r="E110" s="49">
        <v>228.5</v>
      </c>
      <c r="F110" s="49">
        <v>4.9</v>
      </c>
      <c r="G110" s="28">
        <f aca="true" t="shared" si="30" ref="G110:G139">(E110/2.2)/((D110/39.37)*(D110/39.37))</f>
        <v>30.2098544541872</v>
      </c>
      <c r="H110" s="28">
        <f t="shared" si="25"/>
        <v>72.03000000000002</v>
      </c>
      <c r="I110" s="28">
        <f t="shared" si="26"/>
        <v>151.049272270936</v>
      </c>
      <c r="J110" s="29">
        <f aca="true" t="shared" si="31" ref="J110:J139">I110/(H110)</f>
        <v>2.0970327956536994</v>
      </c>
      <c r="K110" s="71">
        <f t="shared" si="29"/>
        <v>0.10782935317176934</v>
      </c>
      <c r="L110" s="40">
        <v>74</v>
      </c>
      <c r="M110" s="40">
        <v>195</v>
      </c>
      <c r="N110" s="40">
        <v>4.7</v>
      </c>
      <c r="O110" s="28">
        <f aca="true" t="shared" si="32" ref="O110:O139">(M110/2.2)/((L110/39.37)*(L110/39.37))</f>
        <v>25.088767140912406</v>
      </c>
      <c r="P110" s="28">
        <f t="shared" si="27"/>
        <v>66.27000000000001</v>
      </c>
      <c r="Q110" s="28">
        <f t="shared" si="28"/>
        <v>125.44383570456203</v>
      </c>
      <c r="R110" s="29">
        <f aca="true" t="shared" si="33" ref="R110:R139">Q110/(P110)</f>
        <v>1.892920412019949</v>
      </c>
    </row>
    <row r="111" spans="1:23" ht="12.75">
      <c r="A111" s="41" t="s">
        <v>117</v>
      </c>
      <c r="B111" s="42">
        <v>2</v>
      </c>
      <c r="C111" s="42" t="s">
        <v>5</v>
      </c>
      <c r="D111" s="66">
        <v>75</v>
      </c>
      <c r="E111" s="67">
        <v>256</v>
      </c>
      <c r="F111" s="67">
        <v>5.05</v>
      </c>
      <c r="G111" s="43">
        <f t="shared" si="30"/>
        <v>32.06458233535353</v>
      </c>
      <c r="H111" s="43">
        <f t="shared" si="25"/>
        <v>76.5075</v>
      </c>
      <c r="I111" s="43">
        <f t="shared" si="26"/>
        <v>160.32291167676763</v>
      </c>
      <c r="J111" s="44">
        <f t="shared" si="31"/>
        <v>2.095518892615334</v>
      </c>
      <c r="K111" s="71">
        <f t="shared" si="29"/>
        <v>0.11686204700407177</v>
      </c>
      <c r="L111" s="80">
        <v>75.5</v>
      </c>
      <c r="M111" s="42">
        <v>252</v>
      </c>
      <c r="N111" s="80">
        <v>5.26</v>
      </c>
      <c r="O111" s="43">
        <f t="shared" si="32"/>
        <v>31.14689697022857</v>
      </c>
      <c r="P111" s="43">
        <f t="shared" si="27"/>
        <v>83.0028</v>
      </c>
      <c r="Q111" s="43">
        <f t="shared" si="28"/>
        <v>155.73448485114287</v>
      </c>
      <c r="R111" s="44">
        <f t="shared" si="33"/>
        <v>1.8762557992157238</v>
      </c>
      <c r="W111" s="1"/>
    </row>
    <row r="112" spans="1:23" ht="12.75">
      <c r="A112" s="39" t="s">
        <v>154</v>
      </c>
      <c r="B112" s="40">
        <v>1</v>
      </c>
      <c r="C112" s="40" t="s">
        <v>4</v>
      </c>
      <c r="D112" s="54">
        <v>72</v>
      </c>
      <c r="E112" s="49">
        <v>197</v>
      </c>
      <c r="F112" s="49">
        <v>4.63</v>
      </c>
      <c r="G112" s="28">
        <f t="shared" si="30"/>
        <v>26.773760986602127</v>
      </c>
      <c r="H112" s="28">
        <f t="shared" si="25"/>
        <v>64.3107</v>
      </c>
      <c r="I112" s="28">
        <f t="shared" si="26"/>
        <v>133.86880493301064</v>
      </c>
      <c r="J112" s="29">
        <f t="shared" si="31"/>
        <v>2.0815945858622382</v>
      </c>
      <c r="K112" s="71">
        <f t="shared" si="29"/>
        <v>0.002347190817951983</v>
      </c>
      <c r="L112" s="40">
        <v>72</v>
      </c>
      <c r="M112" s="40">
        <v>194</v>
      </c>
      <c r="N112" s="40">
        <v>4.6</v>
      </c>
      <c r="O112" s="28">
        <f t="shared" si="32"/>
        <v>26.366038738075193</v>
      </c>
      <c r="P112" s="28">
        <f t="shared" si="27"/>
        <v>63.47999999999999</v>
      </c>
      <c r="Q112" s="28">
        <f t="shared" si="28"/>
        <v>131.83019369037598</v>
      </c>
      <c r="R112" s="29">
        <f t="shared" si="33"/>
        <v>2.0767201274476372</v>
      </c>
      <c r="W112" s="1"/>
    </row>
    <row r="113" spans="1:18" s="72" customFormat="1" ht="12.75">
      <c r="A113" s="7" t="s">
        <v>45</v>
      </c>
      <c r="B113" s="9">
        <v>3</v>
      </c>
      <c r="C113" s="9" t="s">
        <v>3</v>
      </c>
      <c r="D113" s="54">
        <v>76.75</v>
      </c>
      <c r="E113" s="49">
        <v>259.5</v>
      </c>
      <c r="F113" s="49">
        <v>4.99</v>
      </c>
      <c r="G113" s="28">
        <f t="shared" si="30"/>
        <v>31.037643653802927</v>
      </c>
      <c r="H113" s="28">
        <f t="shared" si="25"/>
        <v>74.7003</v>
      </c>
      <c r="I113" s="28">
        <f t="shared" si="26"/>
        <v>155.18821826901464</v>
      </c>
      <c r="J113" s="29">
        <f t="shared" si="31"/>
        <v>2.0774778450557045</v>
      </c>
      <c r="K113" s="71">
        <f t="shared" si="29"/>
        <v>-0.06387988755650797</v>
      </c>
      <c r="L113" s="9">
        <v>76</v>
      </c>
      <c r="M113" s="9">
        <v>274</v>
      </c>
      <c r="N113" s="60">
        <v>5.01</v>
      </c>
      <c r="O113" s="28">
        <f t="shared" si="32"/>
        <v>33.4219301340972</v>
      </c>
      <c r="P113" s="28">
        <f t="shared" si="27"/>
        <v>75.3003</v>
      </c>
      <c r="Q113" s="28">
        <f t="shared" si="28"/>
        <v>167.10965067048602</v>
      </c>
      <c r="R113" s="29">
        <f t="shared" si="33"/>
        <v>2.2192428273258678</v>
      </c>
    </row>
    <row r="114" spans="1:23" s="36" customFormat="1" ht="12.75">
      <c r="A114" s="23" t="s">
        <v>138</v>
      </c>
      <c r="B114" s="25">
        <v>0</v>
      </c>
      <c r="C114" s="25" t="s">
        <v>98</v>
      </c>
      <c r="D114" s="25">
        <v>71</v>
      </c>
      <c r="E114" s="25">
        <v>180</v>
      </c>
      <c r="F114" s="25">
        <v>4.5</v>
      </c>
      <c r="G114" s="24">
        <f t="shared" si="30"/>
        <v>25.157295810715766</v>
      </c>
      <c r="H114" s="24">
        <f t="shared" si="25"/>
        <v>60.75</v>
      </c>
      <c r="I114" s="24">
        <f t="shared" si="26"/>
        <v>125.78647905357883</v>
      </c>
      <c r="J114" s="32">
        <f t="shared" si="31"/>
        <v>2.0705593259848367</v>
      </c>
      <c r="K114" s="71">
        <f t="shared" si="29"/>
        <v>0</v>
      </c>
      <c r="L114" s="25">
        <v>71</v>
      </c>
      <c r="M114" s="25">
        <v>180</v>
      </c>
      <c r="N114" s="25">
        <v>4.5</v>
      </c>
      <c r="O114" s="24">
        <f t="shared" si="32"/>
        <v>25.157295810715766</v>
      </c>
      <c r="P114" s="24">
        <f t="shared" si="27"/>
        <v>60.75</v>
      </c>
      <c r="Q114" s="24">
        <f t="shared" si="28"/>
        <v>125.78647905357883</v>
      </c>
      <c r="R114" s="32">
        <f t="shared" si="33"/>
        <v>2.0705593259848367</v>
      </c>
      <c r="W114" s="38"/>
    </row>
    <row r="115" spans="1:18" s="1" customFormat="1" ht="12.75">
      <c r="A115" s="41" t="s">
        <v>125</v>
      </c>
      <c r="B115" s="42">
        <v>2</v>
      </c>
      <c r="C115" s="42" t="s">
        <v>6</v>
      </c>
      <c r="D115" s="66">
        <v>75.5</v>
      </c>
      <c r="E115" s="67">
        <v>233</v>
      </c>
      <c r="F115" s="67">
        <v>4.82</v>
      </c>
      <c r="G115" s="43">
        <f t="shared" si="30"/>
        <v>28.798519817711338</v>
      </c>
      <c r="H115" s="43">
        <f t="shared" si="25"/>
        <v>69.69720000000001</v>
      </c>
      <c r="I115" s="43">
        <f t="shared" si="26"/>
        <v>143.9925990885567</v>
      </c>
      <c r="J115" s="44">
        <f t="shared" si="31"/>
        <v>2.0659739428349586</v>
      </c>
      <c r="K115" s="71">
        <f t="shared" si="29"/>
        <v>0.04268164100659999</v>
      </c>
      <c r="L115" s="80">
        <v>75.5</v>
      </c>
      <c r="M115" s="42">
        <v>230</v>
      </c>
      <c r="N115" s="80">
        <v>4.89</v>
      </c>
      <c r="O115" s="43">
        <f t="shared" si="32"/>
        <v>28.427723425208615</v>
      </c>
      <c r="P115" s="43">
        <f t="shared" si="27"/>
        <v>71.73629999999999</v>
      </c>
      <c r="Q115" s="43">
        <f t="shared" si="28"/>
        <v>142.13861712604307</v>
      </c>
      <c r="R115" s="44">
        <f t="shared" si="33"/>
        <v>1.981404353528731</v>
      </c>
    </row>
    <row r="116" spans="1:24" ht="12.75">
      <c r="A116" s="23" t="s">
        <v>144</v>
      </c>
      <c r="B116" s="25">
        <v>0</v>
      </c>
      <c r="C116" s="25" t="s">
        <v>3</v>
      </c>
      <c r="D116" s="25">
        <v>77</v>
      </c>
      <c r="E116" s="25">
        <v>270</v>
      </c>
      <c r="F116" s="25">
        <v>5.1</v>
      </c>
      <c r="G116" s="24">
        <f t="shared" si="30"/>
        <v>32.08414442110427</v>
      </c>
      <c r="H116" s="24">
        <f t="shared" si="25"/>
        <v>78.03</v>
      </c>
      <c r="I116" s="24">
        <f t="shared" si="26"/>
        <v>160.42072210552135</v>
      </c>
      <c r="J116" s="32">
        <f t="shared" si="31"/>
        <v>2.0558851993530864</v>
      </c>
      <c r="K116" s="71">
        <f t="shared" si="29"/>
        <v>0</v>
      </c>
      <c r="L116" s="25">
        <v>77</v>
      </c>
      <c r="M116" s="25">
        <v>270</v>
      </c>
      <c r="N116" s="25">
        <v>5.1</v>
      </c>
      <c r="O116" s="24">
        <f t="shared" si="32"/>
        <v>32.08414442110427</v>
      </c>
      <c r="P116" s="24">
        <f t="shared" si="27"/>
        <v>78.03</v>
      </c>
      <c r="Q116" s="24">
        <f t="shared" si="28"/>
        <v>160.42072210552135</v>
      </c>
      <c r="R116" s="32">
        <f t="shared" si="33"/>
        <v>2.0558851993530864</v>
      </c>
      <c r="X116" s="20"/>
    </row>
    <row r="117" spans="1:23" ht="12.75">
      <c r="A117" s="41" t="s">
        <v>102</v>
      </c>
      <c r="B117" s="42">
        <v>2</v>
      </c>
      <c r="C117" s="42" t="s">
        <v>289</v>
      </c>
      <c r="D117" s="66">
        <v>72</v>
      </c>
      <c r="E117" s="67">
        <v>191</v>
      </c>
      <c r="F117" s="67">
        <v>4.6</v>
      </c>
      <c r="G117" s="43">
        <f t="shared" si="30"/>
        <v>25.95831648954826</v>
      </c>
      <c r="H117" s="43">
        <f t="shared" si="25"/>
        <v>63.47999999999999</v>
      </c>
      <c r="I117" s="43">
        <f t="shared" si="26"/>
        <v>129.7915824477413</v>
      </c>
      <c r="J117" s="44">
        <f t="shared" si="31"/>
        <v>2.0446058986726734</v>
      </c>
      <c r="K117" s="71">
        <f t="shared" si="29"/>
        <v>0.06060964083175846</v>
      </c>
      <c r="L117" s="80">
        <v>72</v>
      </c>
      <c r="M117" s="42">
        <v>188</v>
      </c>
      <c r="N117" s="80">
        <v>4.7</v>
      </c>
      <c r="O117" s="43">
        <f t="shared" si="32"/>
        <v>25.550594241021322</v>
      </c>
      <c r="P117" s="43">
        <f t="shared" si="27"/>
        <v>66.27000000000001</v>
      </c>
      <c r="Q117" s="43">
        <f t="shared" si="28"/>
        <v>127.7529712051066</v>
      </c>
      <c r="R117" s="44">
        <f t="shared" si="33"/>
        <v>1.9277647684488695</v>
      </c>
      <c r="W117" s="1"/>
    </row>
    <row r="118" spans="1:23" s="27" customFormat="1" ht="12.75">
      <c r="A118" s="41" t="s">
        <v>130</v>
      </c>
      <c r="B118" s="42">
        <v>2</v>
      </c>
      <c r="C118" s="42" t="s">
        <v>6</v>
      </c>
      <c r="D118" s="66">
        <v>73.5</v>
      </c>
      <c r="E118" s="67">
        <v>219</v>
      </c>
      <c r="F118" s="67">
        <v>4.83</v>
      </c>
      <c r="G118" s="43">
        <f t="shared" si="30"/>
        <v>28.56127464566531</v>
      </c>
      <c r="H118" s="43">
        <f t="shared" si="25"/>
        <v>69.9867</v>
      </c>
      <c r="I118" s="43">
        <f t="shared" si="26"/>
        <v>142.80637322832655</v>
      </c>
      <c r="J118" s="44">
        <f t="shared" si="31"/>
        <v>2.040478737078996</v>
      </c>
      <c r="K118" s="71">
        <f t="shared" si="29"/>
        <v>0.036539266803017334</v>
      </c>
      <c r="L118" s="80">
        <v>73</v>
      </c>
      <c r="M118" s="42">
        <v>214.5</v>
      </c>
      <c r="N118" s="80">
        <v>4.9</v>
      </c>
      <c r="O118" s="43">
        <f t="shared" si="32"/>
        <v>28.35892245261774</v>
      </c>
      <c r="P118" s="43">
        <f t="shared" si="27"/>
        <v>72.03000000000002</v>
      </c>
      <c r="Q118" s="43">
        <f t="shared" si="28"/>
        <v>141.7946122630887</v>
      </c>
      <c r="R118" s="44">
        <f t="shared" si="33"/>
        <v>1.968549385854348</v>
      </c>
      <c r="W118" s="30"/>
    </row>
    <row r="119" spans="1:18" s="23" customFormat="1" ht="12.75">
      <c r="A119" s="41" t="s">
        <v>118</v>
      </c>
      <c r="B119" s="42">
        <v>2</v>
      </c>
      <c r="C119" s="42" t="s">
        <v>5</v>
      </c>
      <c r="D119" s="66">
        <v>73</v>
      </c>
      <c r="E119" s="67">
        <v>229</v>
      </c>
      <c r="F119" s="67">
        <v>4.98</v>
      </c>
      <c r="G119" s="43">
        <f t="shared" si="30"/>
        <v>30.275959168528964</v>
      </c>
      <c r="H119" s="43">
        <f t="shared" si="25"/>
        <v>74.40120000000002</v>
      </c>
      <c r="I119" s="43">
        <f t="shared" si="26"/>
        <v>151.37979584264482</v>
      </c>
      <c r="J119" s="44">
        <f t="shared" si="31"/>
        <v>2.034641858500196</v>
      </c>
      <c r="K119" s="71">
        <f t="shared" si="29"/>
        <v>0.04624424154745044</v>
      </c>
      <c r="L119" s="80">
        <v>73</v>
      </c>
      <c r="M119" s="42">
        <v>218</v>
      </c>
      <c r="N119" s="80">
        <v>4.97</v>
      </c>
      <c r="O119" s="43">
        <f t="shared" si="32"/>
        <v>28.821655453010106</v>
      </c>
      <c r="P119" s="43">
        <f t="shared" si="27"/>
        <v>74.1027</v>
      </c>
      <c r="Q119" s="43">
        <f t="shared" si="28"/>
        <v>144.10827726505053</v>
      </c>
      <c r="R119" s="44">
        <f t="shared" si="33"/>
        <v>1.9447102098175981</v>
      </c>
    </row>
    <row r="120" spans="1:18" s="35" customFormat="1" ht="12.75">
      <c r="A120" s="41" t="s">
        <v>122</v>
      </c>
      <c r="B120" s="42">
        <v>2</v>
      </c>
      <c r="C120" s="42" t="s">
        <v>5</v>
      </c>
      <c r="D120" s="66">
        <v>73.75</v>
      </c>
      <c r="E120" s="67">
        <v>244</v>
      </c>
      <c r="F120" s="67">
        <v>5.09</v>
      </c>
      <c r="G120" s="43">
        <f t="shared" si="30"/>
        <v>31.606319488130364</v>
      </c>
      <c r="H120" s="43">
        <f t="shared" si="25"/>
        <v>77.7243</v>
      </c>
      <c r="I120" s="43">
        <f t="shared" si="26"/>
        <v>158.0315974406518</v>
      </c>
      <c r="J120" s="44">
        <f t="shared" si="31"/>
        <v>2.033232817029575</v>
      </c>
      <c r="K120" s="71">
        <f t="shared" si="29"/>
        <v>-0.07461283635601257</v>
      </c>
      <c r="L120" s="80">
        <v>72</v>
      </c>
      <c r="M120" s="42">
        <v>242.5</v>
      </c>
      <c r="N120" s="80">
        <v>5</v>
      </c>
      <c r="O120" s="43">
        <f t="shared" si="32"/>
        <v>32.957548422593995</v>
      </c>
      <c r="P120" s="43">
        <f t="shared" si="27"/>
        <v>75</v>
      </c>
      <c r="Q120" s="43">
        <f t="shared" si="28"/>
        <v>164.78774211296997</v>
      </c>
      <c r="R120" s="44">
        <f t="shared" si="33"/>
        <v>2.1971698948395995</v>
      </c>
    </row>
    <row r="121" spans="1:18" s="72" customFormat="1" ht="12.75">
      <c r="A121" s="41" t="s">
        <v>128</v>
      </c>
      <c r="B121" s="42">
        <v>4</v>
      </c>
      <c r="C121" s="42" t="s">
        <v>129</v>
      </c>
      <c r="D121" s="66">
        <v>71.75</v>
      </c>
      <c r="E121" s="67">
        <v>243.5</v>
      </c>
      <c r="F121" s="67">
        <v>5.23</v>
      </c>
      <c r="G121" s="43">
        <f t="shared" si="30"/>
        <v>33.324474026525856</v>
      </c>
      <c r="H121" s="43">
        <f aca="true" t="shared" si="34" ref="H121:H139">+F121*F121*$B$19</f>
        <v>82.05870000000002</v>
      </c>
      <c r="I121" s="43">
        <f aca="true" t="shared" si="35" ref="I121:I139">G121*$B$18</f>
        <v>166.62237013262927</v>
      </c>
      <c r="J121" s="44">
        <f t="shared" si="31"/>
        <v>2.0305265636992695</v>
      </c>
      <c r="K121" s="71">
        <f t="shared" si="29"/>
        <v>-0.08020070468297236</v>
      </c>
      <c r="L121" s="80">
        <v>72</v>
      </c>
      <c r="M121" s="42">
        <v>234</v>
      </c>
      <c r="N121" s="80">
        <v>4.9</v>
      </c>
      <c r="O121" s="43">
        <f t="shared" si="32"/>
        <v>31.802335385101006</v>
      </c>
      <c r="P121" s="43">
        <f aca="true" t="shared" si="36" ref="P121:P139">+N121*N121*$B$19</f>
        <v>72.03000000000002</v>
      </c>
      <c r="Q121" s="43">
        <f aca="true" t="shared" si="37" ref="Q121:Q139">O121*$B$18</f>
        <v>159.01167692550504</v>
      </c>
      <c r="R121" s="44">
        <f t="shared" si="33"/>
        <v>2.2075756896502154</v>
      </c>
    </row>
    <row r="122" spans="1:18" s="23" customFormat="1" ht="12.75">
      <c r="A122" s="41" t="s">
        <v>105</v>
      </c>
      <c r="B122" s="42">
        <v>1</v>
      </c>
      <c r="C122" s="42" t="s">
        <v>87</v>
      </c>
      <c r="D122" s="66">
        <v>74.75</v>
      </c>
      <c r="E122" s="67">
        <v>258</v>
      </c>
      <c r="F122" s="67">
        <v>5.17</v>
      </c>
      <c r="G122" s="43">
        <f t="shared" si="30"/>
        <v>32.53160277442493</v>
      </c>
      <c r="H122" s="43">
        <f t="shared" si="34"/>
        <v>80.1867</v>
      </c>
      <c r="I122" s="43">
        <f t="shared" si="35"/>
        <v>162.65801387212466</v>
      </c>
      <c r="J122" s="44">
        <f t="shared" si="31"/>
        <v>2.02849118210532</v>
      </c>
      <c r="K122" s="71">
        <f t="shared" si="29"/>
        <v>-0.12416583526467462</v>
      </c>
      <c r="L122" s="80">
        <v>72</v>
      </c>
      <c r="M122" s="42">
        <v>245.5</v>
      </c>
      <c r="N122" s="80">
        <v>4.9</v>
      </c>
      <c r="O122" s="43">
        <f t="shared" si="32"/>
        <v>33.365270671120925</v>
      </c>
      <c r="P122" s="43">
        <f t="shared" si="36"/>
        <v>72.03000000000002</v>
      </c>
      <c r="Q122" s="43">
        <f t="shared" si="37"/>
        <v>166.82635335560462</v>
      </c>
      <c r="R122" s="44">
        <f t="shared" si="33"/>
        <v>2.316067657303965</v>
      </c>
    </row>
    <row r="123" spans="1:18" s="36" customFormat="1" ht="12.75">
      <c r="A123" s="23" t="s">
        <v>149</v>
      </c>
      <c r="B123" s="25">
        <v>0</v>
      </c>
      <c r="C123" s="25" t="s">
        <v>129</v>
      </c>
      <c r="D123" s="25">
        <v>73</v>
      </c>
      <c r="E123" s="25">
        <v>230</v>
      </c>
      <c r="F123" s="85">
        <v>5</v>
      </c>
      <c r="G123" s="24">
        <f t="shared" si="30"/>
        <v>30.408168597212498</v>
      </c>
      <c r="H123" s="24">
        <f t="shared" si="34"/>
        <v>75</v>
      </c>
      <c r="I123" s="24">
        <f t="shared" si="35"/>
        <v>152.0408429860625</v>
      </c>
      <c r="J123" s="32">
        <f t="shared" si="31"/>
        <v>2.0272112398141666</v>
      </c>
      <c r="K123" s="71">
        <f t="shared" si="29"/>
        <v>0</v>
      </c>
      <c r="L123" s="25">
        <v>73</v>
      </c>
      <c r="M123" s="25">
        <v>230</v>
      </c>
      <c r="N123" s="85">
        <v>5</v>
      </c>
      <c r="O123" s="24">
        <f t="shared" si="32"/>
        <v>30.408168597212498</v>
      </c>
      <c r="P123" s="24">
        <f t="shared" si="36"/>
        <v>75</v>
      </c>
      <c r="Q123" s="24">
        <f t="shared" si="37"/>
        <v>152.0408429860625</v>
      </c>
      <c r="R123" s="32">
        <f t="shared" si="33"/>
        <v>2.0272112398141666</v>
      </c>
    </row>
    <row r="124" spans="1:18" s="35" customFormat="1" ht="12.75">
      <c r="A124" s="23" t="s">
        <v>133</v>
      </c>
      <c r="B124" s="25">
        <v>0</v>
      </c>
      <c r="C124" s="25" t="s">
        <v>152</v>
      </c>
      <c r="D124" s="81">
        <v>72.25</v>
      </c>
      <c r="E124" s="82">
        <v>205</v>
      </c>
      <c r="F124" s="82">
        <v>4.77</v>
      </c>
      <c r="G124" s="24">
        <f t="shared" si="30"/>
        <v>27.668544067850103</v>
      </c>
      <c r="H124" s="24">
        <f t="shared" si="34"/>
        <v>68.25869999999999</v>
      </c>
      <c r="I124" s="24">
        <f t="shared" si="35"/>
        <v>138.34272033925052</v>
      </c>
      <c r="J124" s="32">
        <f t="shared" si="31"/>
        <v>2.026741211585491</v>
      </c>
      <c r="K124" s="71">
        <f t="shared" si="29"/>
        <v>0.00940073484949755</v>
      </c>
      <c r="L124" s="25">
        <v>76</v>
      </c>
      <c r="M124" s="25">
        <v>200</v>
      </c>
      <c r="N124" s="25">
        <v>4.5</v>
      </c>
      <c r="O124" s="24">
        <f t="shared" si="32"/>
        <v>24.395569440946865</v>
      </c>
      <c r="P124" s="24">
        <f t="shared" si="36"/>
        <v>60.75</v>
      </c>
      <c r="Q124" s="24">
        <f t="shared" si="37"/>
        <v>121.97784720473433</v>
      </c>
      <c r="R124" s="32">
        <f t="shared" si="33"/>
        <v>2.0078657976087957</v>
      </c>
    </row>
    <row r="125" spans="1:18" s="72" customFormat="1" ht="12.75">
      <c r="A125" s="39" t="s">
        <v>155</v>
      </c>
      <c r="B125" s="40">
        <v>1</v>
      </c>
      <c r="C125" s="40" t="s">
        <v>3</v>
      </c>
      <c r="D125" s="54">
        <v>75</v>
      </c>
      <c r="E125" s="49">
        <v>358</v>
      </c>
      <c r="F125" s="49">
        <v>6.1</v>
      </c>
      <c r="G125" s="28">
        <f t="shared" si="30"/>
        <v>44.84031435959595</v>
      </c>
      <c r="H125" s="28">
        <f t="shared" si="34"/>
        <v>111.62999999999998</v>
      </c>
      <c r="I125" s="28">
        <f t="shared" si="35"/>
        <v>224.20157179797974</v>
      </c>
      <c r="J125" s="29">
        <f t="shared" si="31"/>
        <v>2.008434755871896</v>
      </c>
      <c r="K125" s="71">
        <f t="shared" si="29"/>
        <v>-0.10768931931822046</v>
      </c>
      <c r="L125" s="40">
        <v>75.5</v>
      </c>
      <c r="M125" s="40">
        <v>355</v>
      </c>
      <c r="N125" s="40">
        <v>5.7</v>
      </c>
      <c r="O125" s="28">
        <f t="shared" si="32"/>
        <v>43.87757311282199</v>
      </c>
      <c r="P125" s="28">
        <f t="shared" si="36"/>
        <v>97.47</v>
      </c>
      <c r="Q125" s="28">
        <f t="shared" si="37"/>
        <v>219.38786556410997</v>
      </c>
      <c r="R125" s="29">
        <f t="shared" si="33"/>
        <v>2.2508245158931977</v>
      </c>
    </row>
    <row r="126" spans="1:18" s="72" customFormat="1" ht="12.75">
      <c r="A126" s="41" t="s">
        <v>97</v>
      </c>
      <c r="B126" s="42">
        <v>2</v>
      </c>
      <c r="C126" s="42" t="s">
        <v>289</v>
      </c>
      <c r="D126" s="66">
        <v>68</v>
      </c>
      <c r="E126" s="67">
        <v>169.5</v>
      </c>
      <c r="F126" s="67">
        <v>4.63</v>
      </c>
      <c r="G126" s="43">
        <f t="shared" si="30"/>
        <v>25.826171216380928</v>
      </c>
      <c r="H126" s="43">
        <f t="shared" si="34"/>
        <v>64.3107</v>
      </c>
      <c r="I126" s="43">
        <f t="shared" si="35"/>
        <v>129.13085608190465</v>
      </c>
      <c r="J126" s="44">
        <f t="shared" si="31"/>
        <v>2.00792179344813</v>
      </c>
      <c r="K126" s="71">
        <f t="shared" si="29"/>
        <v>0.020186414376213824</v>
      </c>
      <c r="L126" s="80">
        <v>68</v>
      </c>
      <c r="M126" s="42">
        <v>164</v>
      </c>
      <c r="N126" s="80">
        <v>4.6</v>
      </c>
      <c r="O126" s="43">
        <f t="shared" si="32"/>
        <v>24.988153861277123</v>
      </c>
      <c r="P126" s="43">
        <f t="shared" si="36"/>
        <v>63.47999999999999</v>
      </c>
      <c r="Q126" s="43">
        <f t="shared" si="37"/>
        <v>124.94076930638562</v>
      </c>
      <c r="R126" s="44">
        <f t="shared" si="33"/>
        <v>1.968191072879421</v>
      </c>
    </row>
    <row r="127" spans="1:23" s="36" customFormat="1" ht="12.75">
      <c r="A127" s="7" t="s">
        <v>30</v>
      </c>
      <c r="B127" s="9">
        <v>5</v>
      </c>
      <c r="C127" s="9" t="s">
        <v>288</v>
      </c>
      <c r="D127" s="54">
        <v>70.75</v>
      </c>
      <c r="E127" s="49">
        <v>190.5</v>
      </c>
      <c r="F127" s="49">
        <v>4.72</v>
      </c>
      <c r="G127" s="28">
        <f t="shared" si="30"/>
        <v>26.813298337417795</v>
      </c>
      <c r="H127" s="28">
        <f t="shared" si="34"/>
        <v>66.83519999999999</v>
      </c>
      <c r="I127" s="28">
        <f t="shared" si="35"/>
        <v>134.06649168708898</v>
      </c>
      <c r="J127" s="29">
        <f t="shared" si="31"/>
        <v>2.0059263933838607</v>
      </c>
      <c r="K127" s="71">
        <f t="shared" si="29"/>
        <v>-0.0913194902573039</v>
      </c>
      <c r="L127" s="9">
        <v>70.5</v>
      </c>
      <c r="M127" s="9">
        <v>196</v>
      </c>
      <c r="N127" s="60">
        <v>4.58</v>
      </c>
      <c r="O127" s="28">
        <f t="shared" si="32"/>
        <v>27.783438038145135</v>
      </c>
      <c r="P127" s="28">
        <f t="shared" si="36"/>
        <v>62.92920000000001</v>
      </c>
      <c r="Q127" s="28">
        <f t="shared" si="37"/>
        <v>138.91719019072568</v>
      </c>
      <c r="R127" s="29">
        <f t="shared" si="33"/>
        <v>2.2075155919783764</v>
      </c>
      <c r="W127" s="38"/>
    </row>
    <row r="128" spans="1:18" s="35" customFormat="1" ht="12.75">
      <c r="A128" s="23" t="s">
        <v>143</v>
      </c>
      <c r="B128" s="25">
        <v>0</v>
      </c>
      <c r="C128" s="25" t="s">
        <v>290</v>
      </c>
      <c r="D128" s="25">
        <v>75</v>
      </c>
      <c r="E128" s="25">
        <v>195</v>
      </c>
      <c r="F128" s="25">
        <v>4.51</v>
      </c>
      <c r="G128" s="24">
        <f t="shared" si="30"/>
        <v>24.42419357575757</v>
      </c>
      <c r="H128" s="24">
        <f t="shared" si="34"/>
        <v>61.0203</v>
      </c>
      <c r="I128" s="24">
        <f t="shared" si="35"/>
        <v>122.12096787878785</v>
      </c>
      <c r="J128" s="32">
        <f t="shared" si="31"/>
        <v>2.0013170679067107</v>
      </c>
      <c r="K128" s="71">
        <f t="shared" si="29"/>
        <v>0</v>
      </c>
      <c r="L128" s="25">
        <v>75</v>
      </c>
      <c r="M128" s="25">
        <v>195</v>
      </c>
      <c r="N128" s="25">
        <v>4.51</v>
      </c>
      <c r="O128" s="24">
        <f t="shared" si="32"/>
        <v>24.42419357575757</v>
      </c>
      <c r="P128" s="24">
        <f t="shared" si="36"/>
        <v>61.0203</v>
      </c>
      <c r="Q128" s="24">
        <f t="shared" si="37"/>
        <v>122.12096787878785</v>
      </c>
      <c r="R128" s="32">
        <f t="shared" si="33"/>
        <v>2.0013170679067107</v>
      </c>
    </row>
    <row r="129" spans="1:18" s="35" customFormat="1" ht="12.75">
      <c r="A129" s="7" t="s">
        <v>60</v>
      </c>
      <c r="B129" s="9">
        <v>4</v>
      </c>
      <c r="C129" s="9" t="s">
        <v>129</v>
      </c>
      <c r="D129" s="54">
        <v>72</v>
      </c>
      <c r="E129" s="49">
        <v>190</v>
      </c>
      <c r="F129" s="49">
        <v>4.65</v>
      </c>
      <c r="G129" s="28">
        <f t="shared" si="30"/>
        <v>25.82240907337261</v>
      </c>
      <c r="H129" s="28">
        <f t="shared" si="34"/>
        <v>64.8675</v>
      </c>
      <c r="I129" s="28">
        <f t="shared" si="35"/>
        <v>129.11204536686307</v>
      </c>
      <c r="J129" s="29">
        <f t="shared" si="31"/>
        <v>1.9903965062144071</v>
      </c>
      <c r="K129" s="71">
        <f t="shared" si="29"/>
        <v>0.14234635920810645</v>
      </c>
      <c r="L129" s="9">
        <v>71</v>
      </c>
      <c r="M129" s="9">
        <v>187</v>
      </c>
      <c r="N129" s="60">
        <v>5</v>
      </c>
      <c r="O129" s="28">
        <f t="shared" si="32"/>
        <v>26.135635092243604</v>
      </c>
      <c r="P129" s="28">
        <f t="shared" si="36"/>
        <v>75</v>
      </c>
      <c r="Q129" s="28">
        <f t="shared" si="37"/>
        <v>130.67817546121802</v>
      </c>
      <c r="R129" s="29">
        <f t="shared" si="33"/>
        <v>1.7423756728162403</v>
      </c>
    </row>
    <row r="130" spans="1:23" ht="12.75">
      <c r="A130" s="7" t="s">
        <v>59</v>
      </c>
      <c r="B130" s="9">
        <v>3</v>
      </c>
      <c r="C130" s="9" t="s">
        <v>129</v>
      </c>
      <c r="D130" s="90">
        <v>70.75</v>
      </c>
      <c r="E130" s="90">
        <v>196</v>
      </c>
      <c r="F130" s="91">
        <v>4.83</v>
      </c>
      <c r="G130" s="88">
        <f t="shared" si="30"/>
        <v>27.587435559757942</v>
      </c>
      <c r="H130" s="88">
        <f t="shared" si="34"/>
        <v>69.9867</v>
      </c>
      <c r="I130" s="88">
        <f t="shared" si="35"/>
        <v>137.93717779878972</v>
      </c>
      <c r="J130" s="89">
        <f t="shared" si="31"/>
        <v>1.9709055834721414</v>
      </c>
      <c r="K130" s="71">
        <f t="shared" si="29"/>
        <v>0</v>
      </c>
      <c r="L130" s="9">
        <v>70.75</v>
      </c>
      <c r="M130" s="9">
        <v>196</v>
      </c>
      <c r="N130" s="60">
        <v>4.83</v>
      </c>
      <c r="O130" s="28">
        <f t="shared" si="32"/>
        <v>27.587435559757942</v>
      </c>
      <c r="P130" s="28">
        <f t="shared" si="36"/>
        <v>69.9867</v>
      </c>
      <c r="Q130" s="28">
        <f t="shared" si="37"/>
        <v>137.93717779878972</v>
      </c>
      <c r="R130" s="29">
        <f t="shared" si="33"/>
        <v>1.9709055834721414</v>
      </c>
      <c r="W130" s="1"/>
    </row>
    <row r="131" spans="1:23" s="36" customFormat="1" ht="12.75">
      <c r="A131" s="7" t="s">
        <v>52</v>
      </c>
      <c r="B131" s="9">
        <v>4</v>
      </c>
      <c r="C131" s="9" t="s">
        <v>291</v>
      </c>
      <c r="D131" s="54">
        <v>71.5</v>
      </c>
      <c r="E131" s="49">
        <v>197</v>
      </c>
      <c r="F131" s="49">
        <v>4.81</v>
      </c>
      <c r="G131" s="28">
        <f t="shared" si="30"/>
        <v>27.149528476609206</v>
      </c>
      <c r="H131" s="28">
        <f t="shared" si="34"/>
        <v>69.40829999999998</v>
      </c>
      <c r="I131" s="28">
        <f t="shared" si="35"/>
        <v>135.747642383046</v>
      </c>
      <c r="J131" s="29">
        <f t="shared" si="31"/>
        <v>1.9557839967705022</v>
      </c>
      <c r="K131" s="71">
        <f t="shared" si="29"/>
        <v>-0.013877139474584577</v>
      </c>
      <c r="L131" s="9">
        <v>71.5</v>
      </c>
      <c r="M131" s="9">
        <v>194</v>
      </c>
      <c r="N131" s="60">
        <v>4.74</v>
      </c>
      <c r="O131" s="28">
        <f t="shared" si="32"/>
        <v>26.73608388051871</v>
      </c>
      <c r="P131" s="28">
        <f t="shared" si="36"/>
        <v>67.4028</v>
      </c>
      <c r="Q131" s="28">
        <f t="shared" si="37"/>
        <v>133.68041940259354</v>
      </c>
      <c r="R131" s="29">
        <f t="shared" si="33"/>
        <v>1.983306619348062</v>
      </c>
      <c r="W131" s="38"/>
    </row>
    <row r="132" spans="1:23" s="36" customFormat="1" ht="12.75">
      <c r="A132" s="7" t="s">
        <v>57</v>
      </c>
      <c r="B132" s="9">
        <v>5</v>
      </c>
      <c r="C132" s="9" t="s">
        <v>129</v>
      </c>
      <c r="D132" s="54">
        <v>71.25</v>
      </c>
      <c r="E132" s="49">
        <v>204.5</v>
      </c>
      <c r="F132" s="49">
        <v>4.95</v>
      </c>
      <c r="G132" s="28">
        <f t="shared" si="30"/>
        <v>28.381263363832222</v>
      </c>
      <c r="H132" s="28">
        <f t="shared" si="34"/>
        <v>73.50750000000001</v>
      </c>
      <c r="I132" s="28">
        <f t="shared" si="35"/>
        <v>141.9063168191611</v>
      </c>
      <c r="J132" s="29">
        <f t="shared" si="31"/>
        <v>1.9305011980976239</v>
      </c>
      <c r="K132" s="71">
        <f t="shared" si="29"/>
        <v>-0.09369532342647047</v>
      </c>
      <c r="L132" s="9">
        <v>71</v>
      </c>
      <c r="M132" s="9">
        <v>202</v>
      </c>
      <c r="N132" s="60">
        <v>4.7</v>
      </c>
      <c r="O132" s="28">
        <f t="shared" si="32"/>
        <v>28.23207640980325</v>
      </c>
      <c r="P132" s="28">
        <f t="shared" si="36"/>
        <v>66.27000000000001</v>
      </c>
      <c r="Q132" s="28">
        <f t="shared" si="37"/>
        <v>141.16038204901625</v>
      </c>
      <c r="R132" s="29">
        <f t="shared" si="33"/>
        <v>2.130079704979874</v>
      </c>
      <c r="W132" s="38"/>
    </row>
    <row r="133" spans="1:18" s="35" customFormat="1" ht="12.75">
      <c r="A133" s="41" t="s">
        <v>153</v>
      </c>
      <c r="B133" s="42">
        <v>1</v>
      </c>
      <c r="C133" s="42" t="s">
        <v>290</v>
      </c>
      <c r="D133" s="66">
        <v>72</v>
      </c>
      <c r="E133" s="67">
        <v>198</v>
      </c>
      <c r="F133" s="67">
        <v>4.82</v>
      </c>
      <c r="G133" s="43">
        <f t="shared" si="30"/>
        <v>26.909668402777772</v>
      </c>
      <c r="H133" s="43">
        <f t="shared" si="34"/>
        <v>69.69720000000001</v>
      </c>
      <c r="I133" s="43">
        <f t="shared" si="35"/>
        <v>134.54834201388886</v>
      </c>
      <c r="J133" s="44">
        <f t="shared" si="31"/>
        <v>1.930469832559828</v>
      </c>
      <c r="K133" s="71">
        <f t="shared" si="29"/>
        <v>-0.022006212998103902</v>
      </c>
      <c r="L133" s="80">
        <v>72</v>
      </c>
      <c r="M133" s="42">
        <v>192.5</v>
      </c>
      <c r="N133" s="80">
        <v>4.7</v>
      </c>
      <c r="O133" s="43">
        <f t="shared" si="32"/>
        <v>26.16217761381173</v>
      </c>
      <c r="P133" s="43">
        <f t="shared" si="36"/>
        <v>66.27000000000001</v>
      </c>
      <c r="Q133" s="43">
        <f t="shared" si="37"/>
        <v>130.81088806905865</v>
      </c>
      <c r="R133" s="44">
        <f t="shared" si="33"/>
        <v>1.9739080740766355</v>
      </c>
    </row>
    <row r="134" spans="1:18" s="72" customFormat="1" ht="12.75">
      <c r="A134" s="39" t="s">
        <v>158</v>
      </c>
      <c r="B134" s="40">
        <v>1</v>
      </c>
      <c r="C134" s="40" t="s">
        <v>152</v>
      </c>
      <c r="D134" s="96">
        <v>72</v>
      </c>
      <c r="E134" s="96">
        <v>196</v>
      </c>
      <c r="F134" s="96">
        <v>4.8</v>
      </c>
      <c r="G134" s="88">
        <f t="shared" si="30"/>
        <v>26.637853570426483</v>
      </c>
      <c r="H134" s="88">
        <f t="shared" si="34"/>
        <v>69.12</v>
      </c>
      <c r="I134" s="88">
        <f t="shared" si="35"/>
        <v>133.18926785213242</v>
      </c>
      <c r="J134" s="89">
        <f t="shared" si="31"/>
        <v>1.9269280649903415</v>
      </c>
      <c r="K134" s="71">
        <f t="shared" si="29"/>
        <v>0</v>
      </c>
      <c r="L134" s="40">
        <v>72</v>
      </c>
      <c r="M134" s="40">
        <v>196</v>
      </c>
      <c r="N134" s="40">
        <v>4.8</v>
      </c>
      <c r="O134" s="28">
        <f t="shared" si="32"/>
        <v>26.637853570426483</v>
      </c>
      <c r="P134" s="28">
        <f t="shared" si="36"/>
        <v>69.12</v>
      </c>
      <c r="Q134" s="28">
        <f t="shared" si="37"/>
        <v>133.18926785213242</v>
      </c>
      <c r="R134" s="29">
        <f t="shared" si="33"/>
        <v>1.9269280649903415</v>
      </c>
    </row>
    <row r="135" spans="1:23" s="23" customFormat="1" ht="12.75">
      <c r="A135" s="7" t="s">
        <v>58</v>
      </c>
      <c r="B135" s="9">
        <v>4</v>
      </c>
      <c r="C135" s="9" t="s">
        <v>129</v>
      </c>
      <c r="D135" s="54">
        <v>73</v>
      </c>
      <c r="E135" s="49">
        <v>198.5</v>
      </c>
      <c r="F135" s="49">
        <v>4.77</v>
      </c>
      <c r="G135" s="28">
        <f t="shared" si="30"/>
        <v>26.24357159368122</v>
      </c>
      <c r="H135" s="28">
        <f t="shared" si="34"/>
        <v>68.25869999999999</v>
      </c>
      <c r="I135" s="28">
        <f t="shared" si="35"/>
        <v>131.2178579684061</v>
      </c>
      <c r="J135" s="29">
        <f t="shared" si="31"/>
        <v>1.9223609293526849</v>
      </c>
      <c r="K135" s="71">
        <f t="shared" si="29"/>
        <v>-0.057489139068134465</v>
      </c>
      <c r="L135" s="9">
        <v>72.25</v>
      </c>
      <c r="M135" s="9">
        <v>202</v>
      </c>
      <c r="N135" s="60">
        <v>4.72</v>
      </c>
      <c r="O135" s="28">
        <f t="shared" si="32"/>
        <v>27.26363854490596</v>
      </c>
      <c r="P135" s="28">
        <f t="shared" si="36"/>
        <v>66.83519999999999</v>
      </c>
      <c r="Q135" s="28">
        <f t="shared" si="37"/>
        <v>136.3181927245298</v>
      </c>
      <c r="R135" s="29">
        <f t="shared" si="33"/>
        <v>2.0396167397498597</v>
      </c>
      <c r="W135" s="34"/>
    </row>
    <row r="136" spans="1:23" ht="12.75">
      <c r="A136" s="23" t="s">
        <v>136</v>
      </c>
      <c r="B136" s="25">
        <v>0</v>
      </c>
      <c r="C136" s="25" t="s">
        <v>10</v>
      </c>
      <c r="D136" s="25">
        <v>75</v>
      </c>
      <c r="E136" s="25">
        <v>190</v>
      </c>
      <c r="F136" s="25">
        <v>4.6</v>
      </c>
      <c r="G136" s="24">
        <f t="shared" si="30"/>
        <v>23.7979322020202</v>
      </c>
      <c r="H136" s="24">
        <f t="shared" si="34"/>
        <v>63.47999999999999</v>
      </c>
      <c r="I136" s="24">
        <f t="shared" si="35"/>
        <v>118.989661010101</v>
      </c>
      <c r="J136" s="32">
        <f t="shared" si="31"/>
        <v>1.874443305137067</v>
      </c>
      <c r="K136" s="71">
        <f t="shared" si="29"/>
        <v>0</v>
      </c>
      <c r="L136" s="25">
        <v>75</v>
      </c>
      <c r="M136" s="25">
        <v>190</v>
      </c>
      <c r="N136" s="25">
        <v>4.6</v>
      </c>
      <c r="O136" s="24">
        <f t="shared" si="32"/>
        <v>23.7979322020202</v>
      </c>
      <c r="P136" s="24">
        <f t="shared" si="36"/>
        <v>63.47999999999999</v>
      </c>
      <c r="Q136" s="24">
        <f t="shared" si="37"/>
        <v>118.989661010101</v>
      </c>
      <c r="R136" s="32">
        <f t="shared" si="33"/>
        <v>1.874443305137067</v>
      </c>
      <c r="W136" s="1"/>
    </row>
    <row r="137" spans="1:18" s="35" customFormat="1" ht="12.75">
      <c r="A137" s="65" t="s">
        <v>282</v>
      </c>
      <c r="B137" s="67">
        <v>1</v>
      </c>
      <c r="C137" s="42" t="s">
        <v>289</v>
      </c>
      <c r="D137" s="66">
        <v>70</v>
      </c>
      <c r="E137" s="67">
        <v>160.5</v>
      </c>
      <c r="F137" s="67">
        <v>4.53</v>
      </c>
      <c r="G137" s="43">
        <f t="shared" si="30"/>
        <v>23.077412101113172</v>
      </c>
      <c r="H137" s="43">
        <f t="shared" si="34"/>
        <v>61.56270000000001</v>
      </c>
      <c r="I137" s="43">
        <f t="shared" si="35"/>
        <v>115.38706050556586</v>
      </c>
      <c r="J137" s="44">
        <f t="shared" si="31"/>
        <v>1.874301492715002</v>
      </c>
      <c r="K137" s="71">
        <v>0</v>
      </c>
      <c r="L137" s="87">
        <v>70</v>
      </c>
      <c r="M137" s="84">
        <v>160.5</v>
      </c>
      <c r="N137" s="84">
        <v>4.53</v>
      </c>
      <c r="O137" s="88">
        <f t="shared" si="32"/>
        <v>23.077412101113172</v>
      </c>
      <c r="P137" s="88">
        <f t="shared" si="36"/>
        <v>61.56270000000001</v>
      </c>
      <c r="Q137" s="88">
        <f t="shared" si="37"/>
        <v>115.38706050556586</v>
      </c>
      <c r="R137" s="89">
        <f t="shared" si="33"/>
        <v>1.874301492715002</v>
      </c>
    </row>
    <row r="138" spans="1:18" s="83" customFormat="1" ht="12.75">
      <c r="A138" s="39" t="s">
        <v>157</v>
      </c>
      <c r="B138" s="40">
        <v>1</v>
      </c>
      <c r="C138" s="40" t="s">
        <v>10</v>
      </c>
      <c r="D138" s="54">
        <v>67</v>
      </c>
      <c r="E138" s="49">
        <v>153</v>
      </c>
      <c r="F138" s="49">
        <v>4.68</v>
      </c>
      <c r="G138" s="28">
        <f t="shared" si="30"/>
        <v>24.01319647015938</v>
      </c>
      <c r="H138" s="28">
        <f t="shared" si="34"/>
        <v>65.70719999999999</v>
      </c>
      <c r="I138" s="28">
        <f t="shared" si="35"/>
        <v>120.0659823507969</v>
      </c>
      <c r="J138" s="29">
        <f t="shared" si="31"/>
        <v>1.8272880650947982</v>
      </c>
      <c r="K138" s="71">
        <f>J138/R138-100%</f>
        <v>-0.028591916334602896</v>
      </c>
      <c r="L138" s="40">
        <v>68</v>
      </c>
      <c r="M138" s="40">
        <v>150</v>
      </c>
      <c r="N138" s="40">
        <v>4.5</v>
      </c>
      <c r="O138" s="28">
        <f t="shared" si="32"/>
        <v>22.855018775558342</v>
      </c>
      <c r="P138" s="28">
        <f t="shared" si="36"/>
        <v>60.75</v>
      </c>
      <c r="Q138" s="28">
        <f t="shared" si="37"/>
        <v>114.2750938777917</v>
      </c>
      <c r="R138" s="29">
        <f t="shared" si="33"/>
        <v>1.8810715041611803</v>
      </c>
    </row>
    <row r="139" spans="1:18" s="72" customFormat="1" ht="12.75">
      <c r="A139" s="41" t="s">
        <v>123</v>
      </c>
      <c r="B139" s="42">
        <v>1</v>
      </c>
      <c r="C139" s="42" t="s">
        <v>10</v>
      </c>
      <c r="D139" s="66">
        <v>72</v>
      </c>
      <c r="E139" s="67">
        <v>170.5</v>
      </c>
      <c r="F139" s="67">
        <v>4.81</v>
      </c>
      <c r="G139" s="43">
        <f t="shared" si="30"/>
        <v>23.17221445794753</v>
      </c>
      <c r="H139" s="43">
        <f t="shared" si="34"/>
        <v>69.40829999999998</v>
      </c>
      <c r="I139" s="43">
        <f t="shared" si="35"/>
        <v>115.86107228973765</v>
      </c>
      <c r="J139" s="44">
        <f t="shared" si="31"/>
        <v>1.669268261717081</v>
      </c>
      <c r="K139" s="71">
        <f>J139/R139-100%</f>
        <v>0.007992776303120896</v>
      </c>
      <c r="L139" s="80">
        <v>72</v>
      </c>
      <c r="M139" s="42">
        <v>161.5</v>
      </c>
      <c r="N139" s="80">
        <v>4.7</v>
      </c>
      <c r="O139" s="43">
        <f t="shared" si="32"/>
        <v>21.94904771236672</v>
      </c>
      <c r="P139" s="43">
        <f t="shared" si="36"/>
        <v>66.27000000000001</v>
      </c>
      <c r="Q139" s="43">
        <f t="shared" si="37"/>
        <v>109.7452385618336</v>
      </c>
      <c r="R139" s="44">
        <f t="shared" si="33"/>
        <v>1.6560319686409173</v>
      </c>
    </row>
    <row r="140" spans="4:11" s="1" customFormat="1" ht="12.75">
      <c r="D140" s="61"/>
      <c r="E140" s="42"/>
      <c r="F140" s="42"/>
      <c r="G140" s="42"/>
      <c r="K140" s="63"/>
    </row>
    <row r="141" spans="4:18" s="1" customFormat="1" ht="12.75">
      <c r="D141" s="59"/>
      <c r="I141" s="18" t="s">
        <v>81</v>
      </c>
      <c r="J141" s="19">
        <f>AVERAGE(J25:J139)</f>
        <v>2.235671503009104</v>
      </c>
      <c r="K141" s="86">
        <f>AVERAGE(K25:K139)</f>
        <v>0.014576039709866626</v>
      </c>
      <c r="Q141" s="18" t="s">
        <v>81</v>
      </c>
      <c r="R141" s="19">
        <f>AVERAGE(R25:R139)</f>
        <v>2.2080988376003314</v>
      </c>
    </row>
    <row r="142" spans="4:11" s="1" customFormat="1" ht="12.75">
      <c r="D142" s="59"/>
      <c r="K142" s="63"/>
    </row>
    <row r="143" spans="4:18" s="1" customFormat="1" ht="12.75">
      <c r="D143" s="59"/>
      <c r="K143" s="63"/>
      <c r="M143" s="3"/>
      <c r="N143" s="3"/>
      <c r="O143" s="45"/>
      <c r="P143" s="4"/>
      <c r="Q143" s="45"/>
      <c r="R143" s="45"/>
    </row>
    <row r="144" spans="4:18" s="73" customFormat="1" ht="12.75">
      <c r="D144" s="74"/>
      <c r="K144" s="75"/>
      <c r="R144" s="76"/>
    </row>
    <row r="145" spans="1:14" s="7" customFormat="1" ht="12.75">
      <c r="A145" s="9"/>
      <c r="B145" s="9"/>
      <c r="C145" s="9"/>
      <c r="D145" s="74"/>
      <c r="E145" s="73"/>
      <c r="F145" s="73"/>
      <c r="G145" s="73"/>
      <c r="H145" s="9"/>
      <c r="I145" s="9"/>
      <c r="J145" s="9"/>
      <c r="K145" s="64"/>
      <c r="L145" s="77"/>
      <c r="M145" s="9"/>
      <c r="N145" s="9"/>
    </row>
    <row r="146" spans="1:14" s="7" customFormat="1" ht="12.75">
      <c r="A146" s="9"/>
      <c r="B146" s="9"/>
      <c r="C146" s="9"/>
      <c r="D146" s="60"/>
      <c r="E146" s="9"/>
      <c r="F146" s="9"/>
      <c r="G146" s="9"/>
      <c r="H146" s="9"/>
      <c r="I146" s="9"/>
      <c r="J146" s="9"/>
      <c r="K146" s="64"/>
      <c r="L146" s="77"/>
      <c r="M146" s="9"/>
      <c r="N146" s="9"/>
    </row>
    <row r="147" spans="1:12" ht="12.75">
      <c r="A147" s="3"/>
      <c r="L147" s="20"/>
    </row>
    <row r="148" spans="1:12" ht="12.75">
      <c r="A148" s="3"/>
      <c r="L148" s="20"/>
    </row>
    <row r="149" spans="1:12" ht="12.75">
      <c r="A149" s="3"/>
      <c r="L149" s="20"/>
    </row>
    <row r="150" spans="1:12" ht="12.75">
      <c r="A150" s="3"/>
      <c r="L150" s="20"/>
    </row>
    <row r="151" spans="1:12" ht="12.75">
      <c r="A151" s="3"/>
      <c r="L151" s="20"/>
    </row>
    <row r="152" spans="1:12" ht="12.75">
      <c r="A152" s="3"/>
      <c r="L152" s="20"/>
    </row>
    <row r="153" spans="1:12" ht="12.75">
      <c r="A153" s="3"/>
      <c r="L153" s="20"/>
    </row>
    <row r="154" spans="1:12" ht="12.75">
      <c r="A154" s="3"/>
      <c r="L154" s="20"/>
    </row>
    <row r="155" spans="1:12" ht="12.75">
      <c r="A155" s="3"/>
      <c r="L155" s="20"/>
    </row>
    <row r="156" spans="1:12" ht="12.75">
      <c r="A156" s="3"/>
      <c r="L156" s="20"/>
    </row>
    <row r="157" spans="1:12" ht="12.75">
      <c r="A157" s="3"/>
      <c r="L157" s="20"/>
    </row>
  </sheetData>
  <mergeCells count="2">
    <mergeCell ref="D20:J20"/>
    <mergeCell ref="L20:R20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6"/>
  <sheetViews>
    <sheetView workbookViewId="0" topLeftCell="A1">
      <selection activeCell="E3" sqref="E3"/>
    </sheetView>
  </sheetViews>
  <sheetFormatPr defaultColWidth="9.140625" defaultRowHeight="12.75"/>
  <cols>
    <col min="1" max="1" width="22.28125" style="50" customWidth="1"/>
    <col min="2" max="2" width="9.140625" style="52" customWidth="1"/>
    <col min="3" max="3" width="9.140625" style="53" customWidth="1"/>
    <col min="4" max="5" width="9.140625" style="50" customWidth="1"/>
    <col min="6" max="6" width="9.140625" style="47" customWidth="1"/>
  </cols>
  <sheetData>
    <row r="2" spans="1:5" ht="12.75">
      <c r="A2" s="48" t="s">
        <v>234</v>
      </c>
      <c r="B2" s="51" t="s">
        <v>176</v>
      </c>
      <c r="C2" s="54">
        <v>75.25</v>
      </c>
      <c r="D2" s="49">
        <v>253.5</v>
      </c>
      <c r="E2" s="49">
        <v>4.55</v>
      </c>
    </row>
    <row r="3" spans="1:5" ht="12.75">
      <c r="A3" s="48" t="s">
        <v>244</v>
      </c>
      <c r="B3" s="51" t="s">
        <v>227</v>
      </c>
      <c r="C3" s="54">
        <v>74.75</v>
      </c>
      <c r="D3" s="49">
        <v>218</v>
      </c>
      <c r="E3" s="49">
        <v>4.6</v>
      </c>
    </row>
    <row r="4" spans="1:5" ht="12.75">
      <c r="A4" s="48" t="s">
        <v>245</v>
      </c>
      <c r="B4" s="51" t="s">
        <v>246</v>
      </c>
      <c r="C4" s="54">
        <v>69.5</v>
      </c>
      <c r="D4" s="49">
        <v>222.5</v>
      </c>
      <c r="E4" s="49">
        <v>4.65</v>
      </c>
    </row>
    <row r="5" spans="1:5" ht="12.75">
      <c r="A5" s="48" t="s">
        <v>190</v>
      </c>
      <c r="B5" s="51" t="s">
        <v>191</v>
      </c>
      <c r="C5" s="54">
        <v>71.25</v>
      </c>
      <c r="D5" s="49">
        <v>235.5</v>
      </c>
      <c r="E5" s="49">
        <v>4.93</v>
      </c>
    </row>
    <row r="6" spans="1:5" ht="12.75">
      <c r="A6" s="48" t="s">
        <v>207</v>
      </c>
      <c r="B6" s="51">
        <v>37384</v>
      </c>
      <c r="C6" s="54">
        <v>68</v>
      </c>
      <c r="D6" s="49">
        <v>169.5</v>
      </c>
      <c r="E6" s="49">
        <v>4.63</v>
      </c>
    </row>
    <row r="7" spans="1:5" ht="12.75">
      <c r="A7" s="48" t="s">
        <v>192</v>
      </c>
      <c r="B7" s="51" t="s">
        <v>193</v>
      </c>
      <c r="C7" s="54">
        <v>70.75</v>
      </c>
      <c r="D7" s="49">
        <v>213.5</v>
      </c>
      <c r="E7" s="49">
        <v>4.73</v>
      </c>
    </row>
    <row r="8" spans="1:5" ht="12.75">
      <c r="A8" s="48" t="s">
        <v>162</v>
      </c>
      <c r="B8" s="51">
        <v>74</v>
      </c>
      <c r="C8" s="54">
        <v>74</v>
      </c>
      <c r="D8" s="49">
        <v>299.5</v>
      </c>
      <c r="E8" s="49">
        <v>5.29</v>
      </c>
    </row>
    <row r="9" spans="1:5" ht="12.75">
      <c r="A9" s="48" t="s">
        <v>247</v>
      </c>
      <c r="B9" s="51">
        <v>36678</v>
      </c>
      <c r="C9" s="54"/>
      <c r="D9" s="49">
        <v>225</v>
      </c>
      <c r="E9" s="49">
        <v>4.59</v>
      </c>
    </row>
    <row r="10" spans="1:5" ht="12.75">
      <c r="A10" s="48" t="s">
        <v>261</v>
      </c>
      <c r="B10" s="51">
        <v>37387</v>
      </c>
      <c r="C10" s="54"/>
      <c r="D10" s="49">
        <v>207.5</v>
      </c>
      <c r="E10" s="49">
        <v>4.21</v>
      </c>
    </row>
    <row r="11" spans="1:5" ht="12.75">
      <c r="A11" s="48" t="s">
        <v>182</v>
      </c>
      <c r="B11" s="51">
        <v>37408</v>
      </c>
      <c r="C11" s="54"/>
      <c r="D11" s="49">
        <v>241</v>
      </c>
      <c r="E11" s="49">
        <v>4.93</v>
      </c>
    </row>
    <row r="12" spans="1:5" ht="12.75">
      <c r="A12" s="48" t="s">
        <v>274</v>
      </c>
      <c r="B12" s="51" t="s">
        <v>193</v>
      </c>
      <c r="C12" s="54">
        <v>70.75</v>
      </c>
      <c r="D12" s="49">
        <v>190</v>
      </c>
      <c r="E12" s="49">
        <v>4.53</v>
      </c>
    </row>
    <row r="13" spans="1:5" ht="12.75">
      <c r="A13" s="48" t="s">
        <v>163</v>
      </c>
      <c r="B13" s="51">
        <v>77</v>
      </c>
      <c r="C13" s="54">
        <v>77</v>
      </c>
      <c r="D13" s="49">
        <v>324</v>
      </c>
      <c r="E13" s="49">
        <v>5.37</v>
      </c>
    </row>
    <row r="14" spans="1:5" ht="12.75">
      <c r="A14" s="48" t="s">
        <v>194</v>
      </c>
      <c r="B14" s="51">
        <v>36678</v>
      </c>
      <c r="C14" s="54"/>
      <c r="D14" s="49">
        <v>197</v>
      </c>
      <c r="E14" s="49">
        <v>4.63</v>
      </c>
    </row>
    <row r="15" spans="1:5" ht="12.75">
      <c r="A15" s="48" t="s">
        <v>248</v>
      </c>
      <c r="B15" s="51">
        <v>36678</v>
      </c>
      <c r="C15" s="54"/>
      <c r="D15" s="49">
        <v>240.5</v>
      </c>
      <c r="E15" s="49">
        <v>4.91</v>
      </c>
    </row>
    <row r="16" spans="1:5" ht="12.75">
      <c r="A16" s="48" t="s">
        <v>208</v>
      </c>
      <c r="B16" s="51">
        <v>37386</v>
      </c>
      <c r="C16" s="54"/>
      <c r="D16" s="49">
        <v>160.5</v>
      </c>
      <c r="E16" s="49">
        <v>4.53</v>
      </c>
    </row>
    <row r="17" spans="1:5" ht="12.75">
      <c r="A17" s="48" t="s">
        <v>209</v>
      </c>
      <c r="B17" s="51">
        <v>36678</v>
      </c>
      <c r="C17" s="54"/>
      <c r="D17" s="49">
        <v>191</v>
      </c>
      <c r="E17" s="49">
        <v>4.6</v>
      </c>
    </row>
    <row r="18" spans="1:5" ht="12.75">
      <c r="A18" s="48" t="s">
        <v>219</v>
      </c>
      <c r="B18" s="51" t="s">
        <v>220</v>
      </c>
      <c r="C18" s="54"/>
      <c r="D18" s="49">
        <v>200.5</v>
      </c>
      <c r="E18" s="49">
        <v>4.54</v>
      </c>
    </row>
    <row r="19" spans="1:5" ht="12.75">
      <c r="A19" s="48" t="s">
        <v>235</v>
      </c>
      <c r="B19" s="51" t="s">
        <v>206</v>
      </c>
      <c r="C19" s="54"/>
      <c r="D19" s="49">
        <v>223</v>
      </c>
      <c r="E19" s="49">
        <v>4.65</v>
      </c>
    </row>
    <row r="20" spans="1:5" ht="12.75">
      <c r="A20" s="48" t="s">
        <v>236</v>
      </c>
      <c r="B20" s="51" t="s">
        <v>203</v>
      </c>
      <c r="C20" s="54"/>
      <c r="D20" s="49">
        <v>239</v>
      </c>
      <c r="E20" s="49">
        <v>4.41</v>
      </c>
    </row>
    <row r="21" spans="1:5" ht="12.75">
      <c r="A21" s="48" t="s">
        <v>164</v>
      </c>
      <c r="B21" s="51" t="s">
        <v>165</v>
      </c>
      <c r="C21" s="54"/>
      <c r="D21" s="49">
        <v>259.5</v>
      </c>
      <c r="E21" s="49">
        <v>4.99</v>
      </c>
    </row>
    <row r="22" spans="1:5" ht="12.75">
      <c r="A22" s="48" t="s">
        <v>225</v>
      </c>
      <c r="B22" s="51">
        <v>37410</v>
      </c>
      <c r="C22" s="54"/>
      <c r="D22" s="49">
        <v>275</v>
      </c>
      <c r="E22" s="49">
        <v>4.9</v>
      </c>
    </row>
    <row r="23" spans="1:5" ht="12.75">
      <c r="A23" s="48" t="s">
        <v>262</v>
      </c>
      <c r="B23" s="51" t="s">
        <v>191</v>
      </c>
      <c r="C23" s="54"/>
      <c r="D23" s="49">
        <v>210</v>
      </c>
      <c r="E23" s="49">
        <v>4.55</v>
      </c>
    </row>
    <row r="24" spans="1:5" ht="12.75">
      <c r="A24" s="48" t="s">
        <v>256</v>
      </c>
      <c r="B24" s="51" t="s">
        <v>199</v>
      </c>
      <c r="C24" s="54"/>
      <c r="D24" s="49">
        <v>197</v>
      </c>
      <c r="E24" s="49">
        <v>4.59</v>
      </c>
    </row>
    <row r="25" spans="1:5" ht="12.75">
      <c r="A25" s="48" t="s">
        <v>166</v>
      </c>
      <c r="B25" s="51">
        <v>76</v>
      </c>
      <c r="C25" s="54"/>
      <c r="D25" s="49">
        <v>320</v>
      </c>
      <c r="E25" s="49">
        <v>5.07</v>
      </c>
    </row>
    <row r="26" spans="1:5" ht="12.75">
      <c r="A26" s="48" t="s">
        <v>237</v>
      </c>
      <c r="B26" s="51">
        <v>37410</v>
      </c>
      <c r="C26" s="54"/>
      <c r="D26" s="49">
        <v>251</v>
      </c>
      <c r="E26" s="49">
        <v>4.72</v>
      </c>
    </row>
    <row r="27" spans="1:5" ht="12.75">
      <c r="A27" s="48" t="s">
        <v>263</v>
      </c>
      <c r="B27" s="51">
        <v>36678</v>
      </c>
      <c r="C27" s="54"/>
      <c r="D27" s="49">
        <v>198</v>
      </c>
      <c r="E27" s="49">
        <v>4.82</v>
      </c>
    </row>
    <row r="28" spans="1:5" ht="12.75">
      <c r="A28" s="48" t="s">
        <v>167</v>
      </c>
      <c r="B28" s="51">
        <v>37414</v>
      </c>
      <c r="C28" s="54"/>
      <c r="D28" s="49">
        <v>324</v>
      </c>
      <c r="E28" s="49">
        <v>5.19</v>
      </c>
    </row>
    <row r="29" spans="1:5" ht="12.75">
      <c r="A29" s="48" t="s">
        <v>195</v>
      </c>
      <c r="B29" s="51" t="s">
        <v>191</v>
      </c>
      <c r="C29" s="54"/>
      <c r="D29" s="49">
        <v>230</v>
      </c>
      <c r="E29" s="49">
        <v>4.7</v>
      </c>
    </row>
    <row r="30" spans="1:5" ht="12.75">
      <c r="A30" s="48" t="s">
        <v>264</v>
      </c>
      <c r="B30" s="51" t="s">
        <v>184</v>
      </c>
      <c r="C30" s="54"/>
      <c r="D30" s="49" t="s">
        <v>184</v>
      </c>
      <c r="E30" s="49">
        <v>4.39</v>
      </c>
    </row>
    <row r="31" spans="1:5" ht="12.75">
      <c r="A31" s="48" t="s">
        <v>226</v>
      </c>
      <c r="B31" s="51" t="s">
        <v>227</v>
      </c>
      <c r="C31" s="54"/>
      <c r="D31" s="49">
        <v>258</v>
      </c>
      <c r="E31" s="49">
        <v>5.17</v>
      </c>
    </row>
    <row r="32" spans="1:5" ht="12.75">
      <c r="A32" s="48" t="s">
        <v>238</v>
      </c>
      <c r="B32" s="51" t="s">
        <v>220</v>
      </c>
      <c r="C32" s="54"/>
      <c r="D32" s="49">
        <v>256.5</v>
      </c>
      <c r="E32" s="49">
        <v>4.93</v>
      </c>
    </row>
    <row r="33" spans="1:5" ht="12.75">
      <c r="A33" s="48" t="s">
        <v>265</v>
      </c>
      <c r="B33" s="51" t="s">
        <v>229</v>
      </c>
      <c r="C33" s="54"/>
      <c r="D33" s="49">
        <v>183.5</v>
      </c>
      <c r="E33" s="49">
        <v>4.33</v>
      </c>
    </row>
    <row r="34" spans="1:5" ht="12.75">
      <c r="A34" s="48" t="s">
        <v>168</v>
      </c>
      <c r="B34" s="51" t="s">
        <v>169</v>
      </c>
      <c r="C34" s="54"/>
      <c r="D34" s="49">
        <v>288</v>
      </c>
      <c r="E34" s="49">
        <v>5.06</v>
      </c>
    </row>
    <row r="35" spans="1:5" ht="12.75">
      <c r="A35" s="48" t="s">
        <v>210</v>
      </c>
      <c r="B35" s="51" t="s">
        <v>184</v>
      </c>
      <c r="C35" s="54"/>
      <c r="D35" s="49" t="s">
        <v>184</v>
      </c>
      <c r="E35" s="49" t="s">
        <v>180</v>
      </c>
    </row>
    <row r="36" spans="1:5" ht="12.75">
      <c r="A36" s="48" t="s">
        <v>210</v>
      </c>
      <c r="B36" s="51" t="s">
        <v>184</v>
      </c>
      <c r="C36" s="54"/>
      <c r="D36" s="49" t="s">
        <v>184</v>
      </c>
      <c r="E36" s="49" t="s">
        <v>180</v>
      </c>
    </row>
    <row r="37" spans="1:5" ht="12.75">
      <c r="A37" s="48" t="s">
        <v>266</v>
      </c>
      <c r="B37" s="51" t="s">
        <v>203</v>
      </c>
      <c r="C37" s="54"/>
      <c r="D37" s="49">
        <v>185.5</v>
      </c>
      <c r="E37" s="49">
        <v>4.39</v>
      </c>
    </row>
    <row r="38" spans="1:5" ht="12.75">
      <c r="A38" s="48" t="s">
        <v>170</v>
      </c>
      <c r="B38" s="51">
        <v>37410</v>
      </c>
      <c r="C38" s="54"/>
      <c r="D38" s="49">
        <v>286</v>
      </c>
      <c r="E38" s="49">
        <v>5</v>
      </c>
    </row>
    <row r="39" spans="1:5" ht="12.75">
      <c r="A39" s="48" t="s">
        <v>267</v>
      </c>
      <c r="B39" s="51" t="s">
        <v>268</v>
      </c>
      <c r="C39" s="54"/>
      <c r="D39" s="49">
        <v>200</v>
      </c>
      <c r="E39" s="49">
        <v>4.31</v>
      </c>
    </row>
    <row r="40" spans="1:5" ht="12.75">
      <c r="A40" s="48" t="s">
        <v>196</v>
      </c>
      <c r="B40" s="51">
        <v>37410</v>
      </c>
      <c r="C40" s="54"/>
      <c r="D40" s="49">
        <v>216.5</v>
      </c>
      <c r="E40" s="49">
        <v>4.53</v>
      </c>
    </row>
    <row r="41" spans="1:5" ht="12.75">
      <c r="A41" s="48" t="s">
        <v>269</v>
      </c>
      <c r="B41" s="51" t="s">
        <v>193</v>
      </c>
      <c r="C41" s="54"/>
      <c r="D41" s="49">
        <v>190.5</v>
      </c>
      <c r="E41" s="49">
        <v>4.72</v>
      </c>
    </row>
    <row r="42" spans="1:5" ht="12.75">
      <c r="A42" s="48" t="s">
        <v>228</v>
      </c>
      <c r="B42" s="51" t="s">
        <v>229</v>
      </c>
      <c r="C42" s="54"/>
      <c r="D42" s="49">
        <v>272</v>
      </c>
      <c r="E42" s="49">
        <v>5.25</v>
      </c>
    </row>
    <row r="43" spans="1:5" ht="12.75">
      <c r="A43" s="48" t="s">
        <v>171</v>
      </c>
      <c r="B43" s="51">
        <v>37410</v>
      </c>
      <c r="C43" s="54"/>
      <c r="D43" s="49">
        <v>358</v>
      </c>
      <c r="E43" s="49">
        <v>6.1</v>
      </c>
    </row>
    <row r="44" spans="1:5" ht="12.75">
      <c r="A44" s="48" t="s">
        <v>197</v>
      </c>
      <c r="B44" s="51">
        <v>37408</v>
      </c>
      <c r="C44" s="54"/>
      <c r="D44" s="49">
        <v>217.5</v>
      </c>
      <c r="E44" s="49">
        <v>4.43</v>
      </c>
    </row>
    <row r="45" spans="1:5" ht="12.75">
      <c r="A45" s="48" t="s">
        <v>221</v>
      </c>
      <c r="B45" s="51">
        <v>36678</v>
      </c>
      <c r="C45" s="54"/>
      <c r="D45" s="49">
        <v>212</v>
      </c>
      <c r="E45" s="49">
        <v>4.65</v>
      </c>
    </row>
    <row r="46" spans="1:5" ht="12.75">
      <c r="A46" s="48" t="s">
        <v>183</v>
      </c>
      <c r="B46" s="51" t="s">
        <v>184</v>
      </c>
      <c r="C46" s="54"/>
      <c r="D46" s="49" t="s">
        <v>184</v>
      </c>
      <c r="E46" s="49" t="s">
        <v>180</v>
      </c>
    </row>
    <row r="47" spans="1:5" ht="12.75">
      <c r="A47" s="48" t="s">
        <v>211</v>
      </c>
      <c r="B47" s="51">
        <v>37386</v>
      </c>
      <c r="C47" s="54"/>
      <c r="D47" s="49">
        <v>190.5</v>
      </c>
      <c r="E47" s="49" t="s">
        <v>180</v>
      </c>
    </row>
    <row r="48" spans="1:5" ht="12.75">
      <c r="A48" s="48" t="s">
        <v>198</v>
      </c>
      <c r="B48" s="51" t="s">
        <v>199</v>
      </c>
      <c r="C48" s="54"/>
      <c r="D48" s="49">
        <v>211</v>
      </c>
      <c r="E48" s="49">
        <v>4.38</v>
      </c>
    </row>
    <row r="49" spans="1:5" ht="12.75">
      <c r="A49" s="48" t="s">
        <v>275</v>
      </c>
      <c r="B49" s="51">
        <v>37408</v>
      </c>
      <c r="C49" s="54"/>
      <c r="D49" s="49">
        <v>238</v>
      </c>
      <c r="E49" s="49" t="s">
        <v>180</v>
      </c>
    </row>
    <row r="50" spans="1:5" ht="12.75">
      <c r="A50" s="48" t="s">
        <v>185</v>
      </c>
      <c r="B50" s="51">
        <v>37412</v>
      </c>
      <c r="C50" s="54"/>
      <c r="D50" s="49">
        <v>258</v>
      </c>
      <c r="E50" s="49">
        <v>4.8</v>
      </c>
    </row>
    <row r="51" spans="1:5" ht="12.75">
      <c r="A51" s="48" t="s">
        <v>239</v>
      </c>
      <c r="B51" s="51" t="s">
        <v>199</v>
      </c>
      <c r="C51" s="54"/>
      <c r="D51" s="49">
        <v>250</v>
      </c>
      <c r="E51" s="49">
        <v>4.66</v>
      </c>
    </row>
    <row r="52" spans="1:5" ht="12.75">
      <c r="A52" s="48" t="s">
        <v>249</v>
      </c>
      <c r="B52" s="51">
        <v>37408</v>
      </c>
      <c r="C52" s="54"/>
      <c r="D52" s="49">
        <v>228.5</v>
      </c>
      <c r="E52" s="49">
        <v>4.9</v>
      </c>
    </row>
    <row r="53" spans="1:5" ht="12.75">
      <c r="A53" s="48" t="s">
        <v>230</v>
      </c>
      <c r="B53" s="51">
        <v>37408</v>
      </c>
      <c r="C53" s="54"/>
      <c r="D53" s="49">
        <v>281</v>
      </c>
      <c r="E53" s="49">
        <v>4.89</v>
      </c>
    </row>
    <row r="54" spans="1:5" ht="12.75">
      <c r="A54" s="48" t="s">
        <v>257</v>
      </c>
      <c r="B54" s="51" t="s">
        <v>199</v>
      </c>
      <c r="C54" s="54"/>
      <c r="D54" s="49">
        <v>213.5</v>
      </c>
      <c r="E54" s="49">
        <v>4.52</v>
      </c>
    </row>
    <row r="55" spans="1:5" ht="12.75">
      <c r="A55" s="48" t="s">
        <v>250</v>
      </c>
      <c r="B55" s="51">
        <v>37385</v>
      </c>
      <c r="C55" s="54"/>
      <c r="D55" s="49">
        <v>208.5</v>
      </c>
      <c r="E55" s="49">
        <v>4.87</v>
      </c>
    </row>
    <row r="56" spans="1:5" ht="12.75">
      <c r="A56" s="48" t="s">
        <v>186</v>
      </c>
      <c r="B56" s="51" t="s">
        <v>187</v>
      </c>
      <c r="C56" s="54"/>
      <c r="D56" s="49">
        <v>253.5</v>
      </c>
      <c r="E56" s="49">
        <v>4.8</v>
      </c>
    </row>
    <row r="57" spans="1:5" ht="12.75">
      <c r="A57" s="48" t="s">
        <v>212</v>
      </c>
      <c r="B57" s="51">
        <v>37383</v>
      </c>
      <c r="C57" s="54"/>
      <c r="D57" s="49">
        <v>153</v>
      </c>
      <c r="E57" s="49">
        <v>4.68</v>
      </c>
    </row>
    <row r="58" spans="1:5" ht="12.75">
      <c r="A58" s="48" t="s">
        <v>172</v>
      </c>
      <c r="B58" s="51">
        <v>37409</v>
      </c>
      <c r="C58" s="54"/>
      <c r="D58" s="49">
        <v>292.5</v>
      </c>
      <c r="E58" s="49">
        <v>5.33</v>
      </c>
    </row>
    <row r="59" spans="1:5" ht="12.75">
      <c r="A59" s="48" t="s">
        <v>173</v>
      </c>
      <c r="B59" s="51" t="s">
        <v>174</v>
      </c>
      <c r="C59" s="54"/>
      <c r="D59" s="49">
        <v>310</v>
      </c>
      <c r="E59" s="49">
        <v>5.29</v>
      </c>
    </row>
    <row r="60" spans="1:5" ht="12.75">
      <c r="A60" s="48" t="s">
        <v>276</v>
      </c>
      <c r="B60" s="51" t="s">
        <v>191</v>
      </c>
      <c r="C60" s="54"/>
      <c r="D60" s="49">
        <v>204.5</v>
      </c>
      <c r="E60" s="49">
        <v>4.95</v>
      </c>
    </row>
    <row r="61" spans="1:5" ht="12.75">
      <c r="A61" s="48" t="s">
        <v>175</v>
      </c>
      <c r="B61" s="51" t="s">
        <v>176</v>
      </c>
      <c r="C61" s="54"/>
      <c r="D61" s="49">
        <v>285.5</v>
      </c>
      <c r="E61" s="49">
        <v>5</v>
      </c>
    </row>
    <row r="62" spans="1:5" ht="12.75">
      <c r="A62" s="48" t="s">
        <v>213</v>
      </c>
      <c r="B62" s="51">
        <v>37408</v>
      </c>
      <c r="C62" s="54"/>
      <c r="D62" s="49">
        <v>194</v>
      </c>
      <c r="E62" s="49">
        <v>4.44</v>
      </c>
    </row>
    <row r="63" spans="1:5" ht="12.75">
      <c r="A63" s="48" t="s">
        <v>258</v>
      </c>
      <c r="B63" s="51">
        <v>36678</v>
      </c>
      <c r="C63" s="54"/>
      <c r="D63" s="49">
        <v>205.5</v>
      </c>
      <c r="E63" s="49">
        <v>4.65</v>
      </c>
    </row>
    <row r="64" spans="1:5" ht="12.75">
      <c r="A64" s="48" t="s">
        <v>231</v>
      </c>
      <c r="B64" s="51" t="s">
        <v>232</v>
      </c>
      <c r="C64" s="54"/>
      <c r="D64" s="49">
        <v>285</v>
      </c>
      <c r="E64" s="49">
        <v>4.97</v>
      </c>
    </row>
    <row r="65" spans="1:5" ht="12.75">
      <c r="A65" s="48" t="s">
        <v>177</v>
      </c>
      <c r="B65" s="51" t="s">
        <v>178</v>
      </c>
      <c r="C65" s="54"/>
      <c r="D65" s="49">
        <v>334</v>
      </c>
      <c r="E65" s="49">
        <v>5.22</v>
      </c>
    </row>
    <row r="66" spans="1:5" ht="12.75">
      <c r="A66" s="48" t="s">
        <v>222</v>
      </c>
      <c r="B66" s="51" t="s">
        <v>223</v>
      </c>
      <c r="C66" s="54"/>
      <c r="D66" s="49">
        <v>221</v>
      </c>
      <c r="E66" s="49">
        <v>4.72</v>
      </c>
    </row>
    <row r="67" spans="1:5" ht="12.75">
      <c r="A67" s="48" t="s">
        <v>179</v>
      </c>
      <c r="B67" s="51">
        <v>37410</v>
      </c>
      <c r="C67" s="54"/>
      <c r="D67" s="49">
        <v>312</v>
      </c>
      <c r="E67" s="49" t="s">
        <v>180</v>
      </c>
    </row>
    <row r="68" spans="1:5" ht="12.75">
      <c r="A68" s="48" t="s">
        <v>240</v>
      </c>
      <c r="B68" s="51">
        <v>37410</v>
      </c>
      <c r="C68" s="54"/>
      <c r="D68" s="49">
        <v>256</v>
      </c>
      <c r="E68" s="49">
        <v>5.05</v>
      </c>
    </row>
    <row r="69" spans="1:5" ht="12.75">
      <c r="A69" s="48" t="s">
        <v>214</v>
      </c>
      <c r="B69" s="51">
        <v>36678</v>
      </c>
      <c r="C69" s="54"/>
      <c r="D69" s="49">
        <v>187</v>
      </c>
      <c r="E69" s="49">
        <v>4.46</v>
      </c>
    </row>
    <row r="70" spans="1:5" ht="12.75">
      <c r="A70" s="48" t="s">
        <v>277</v>
      </c>
      <c r="B70" s="51">
        <v>37408</v>
      </c>
      <c r="C70" s="54"/>
      <c r="D70" s="49">
        <v>198.5</v>
      </c>
      <c r="E70" s="49">
        <v>4.77</v>
      </c>
    </row>
    <row r="71" spans="1:5" ht="12.75">
      <c r="A71" s="48" t="s">
        <v>270</v>
      </c>
      <c r="B71" s="51" t="s">
        <v>232</v>
      </c>
      <c r="C71" s="54"/>
      <c r="D71" s="49">
        <v>205</v>
      </c>
      <c r="E71" s="49">
        <v>4.5</v>
      </c>
    </row>
    <row r="72" spans="1:5" ht="12.75">
      <c r="A72" s="48" t="s">
        <v>259</v>
      </c>
      <c r="B72" s="51" t="s">
        <v>199</v>
      </c>
      <c r="C72" s="54"/>
      <c r="D72" s="49">
        <v>201</v>
      </c>
      <c r="E72" s="49" t="s">
        <v>180</v>
      </c>
    </row>
    <row r="73" spans="1:5" ht="12.75">
      <c r="A73" s="48" t="s">
        <v>181</v>
      </c>
      <c r="B73" s="51">
        <v>37410</v>
      </c>
      <c r="C73" s="54"/>
      <c r="D73" s="49">
        <v>305.5</v>
      </c>
      <c r="E73" s="49">
        <v>5.39</v>
      </c>
    </row>
    <row r="74" spans="1:5" ht="12.75">
      <c r="A74" s="48" t="s">
        <v>224</v>
      </c>
      <c r="B74" s="51" t="s">
        <v>199</v>
      </c>
      <c r="C74" s="54"/>
      <c r="D74" s="49">
        <v>213</v>
      </c>
      <c r="E74" s="49">
        <v>4.54</v>
      </c>
    </row>
    <row r="75" spans="1:5" ht="12.75">
      <c r="A75" s="48" t="s">
        <v>251</v>
      </c>
      <c r="B75" s="51" t="s">
        <v>199</v>
      </c>
      <c r="C75" s="54"/>
      <c r="D75" s="49">
        <v>238.5</v>
      </c>
      <c r="E75" s="49">
        <v>4.47</v>
      </c>
    </row>
    <row r="76" spans="1:5" ht="12.75">
      <c r="A76" s="48" t="s">
        <v>260</v>
      </c>
      <c r="B76" s="51" t="s">
        <v>199</v>
      </c>
      <c r="C76" s="54"/>
      <c r="D76" s="49">
        <v>205</v>
      </c>
      <c r="E76" s="49">
        <v>4.77</v>
      </c>
    </row>
    <row r="77" spans="1:5" ht="12.75">
      <c r="A77" s="48" t="s">
        <v>241</v>
      </c>
      <c r="B77" s="51">
        <v>37408</v>
      </c>
      <c r="C77" s="54"/>
      <c r="D77" s="49">
        <v>229</v>
      </c>
      <c r="E77" s="49">
        <v>4.98</v>
      </c>
    </row>
    <row r="78" spans="1:5" ht="12.75">
      <c r="A78" s="48" t="s">
        <v>233</v>
      </c>
      <c r="B78" s="51" t="s">
        <v>206</v>
      </c>
      <c r="C78" s="54"/>
      <c r="D78" s="49">
        <v>272</v>
      </c>
      <c r="E78" s="49">
        <v>4.85</v>
      </c>
    </row>
    <row r="79" spans="1:5" ht="12.75">
      <c r="A79" s="48" t="s">
        <v>215</v>
      </c>
      <c r="B79" s="51" t="s">
        <v>203</v>
      </c>
      <c r="C79" s="54"/>
      <c r="D79" s="49">
        <v>183.5</v>
      </c>
      <c r="E79" s="49">
        <v>4.43</v>
      </c>
    </row>
    <row r="80" spans="1:5" ht="12.75">
      <c r="A80" s="48" t="s">
        <v>200</v>
      </c>
      <c r="B80" s="51" t="s">
        <v>201</v>
      </c>
      <c r="C80" s="54"/>
      <c r="D80" s="49">
        <v>232.5</v>
      </c>
      <c r="E80" s="49">
        <v>4.51</v>
      </c>
    </row>
    <row r="81" spans="1:5" ht="12.75">
      <c r="A81" s="48" t="s">
        <v>202</v>
      </c>
      <c r="B81" s="51" t="s">
        <v>203</v>
      </c>
      <c r="C81" s="54"/>
      <c r="D81" s="49">
        <v>201</v>
      </c>
      <c r="E81" s="49" t="s">
        <v>180</v>
      </c>
    </row>
    <row r="82" spans="1:5" ht="12.75">
      <c r="A82" s="48" t="s">
        <v>242</v>
      </c>
      <c r="B82" s="51" t="s">
        <v>243</v>
      </c>
      <c r="C82" s="54"/>
      <c r="D82" s="49">
        <v>244</v>
      </c>
      <c r="E82" s="49">
        <v>5.09</v>
      </c>
    </row>
    <row r="83" spans="1:5" ht="12.75">
      <c r="A83" s="48" t="s">
        <v>216</v>
      </c>
      <c r="B83" s="51">
        <v>36678</v>
      </c>
      <c r="C83" s="54"/>
      <c r="D83" s="49">
        <v>170.5</v>
      </c>
      <c r="E83" s="49">
        <v>4.81</v>
      </c>
    </row>
    <row r="84" spans="1:5" ht="12.75">
      <c r="A84" s="48" t="s">
        <v>252</v>
      </c>
      <c r="B84" s="51" t="s">
        <v>178</v>
      </c>
      <c r="C84" s="54"/>
      <c r="D84" s="49">
        <v>233</v>
      </c>
      <c r="E84" s="49">
        <v>4.82</v>
      </c>
    </row>
    <row r="85" spans="1:5" ht="12.75">
      <c r="A85" s="48" t="s">
        <v>204</v>
      </c>
      <c r="B85" s="51">
        <v>37387</v>
      </c>
      <c r="C85" s="54"/>
      <c r="D85" s="49">
        <v>254.5</v>
      </c>
      <c r="E85" s="49">
        <v>4.93</v>
      </c>
    </row>
    <row r="86" spans="1:5" ht="12.75">
      <c r="A86" s="48" t="s">
        <v>126</v>
      </c>
      <c r="B86" s="51" t="s">
        <v>271</v>
      </c>
      <c r="C86" s="54"/>
      <c r="D86" s="49">
        <v>197</v>
      </c>
      <c r="E86" s="49">
        <v>4.71</v>
      </c>
    </row>
    <row r="87" spans="1:5" ht="12.75">
      <c r="A87" s="48" t="s">
        <v>278</v>
      </c>
      <c r="B87" s="51">
        <v>36678</v>
      </c>
      <c r="C87" s="54"/>
      <c r="D87" s="49">
        <v>190</v>
      </c>
      <c r="E87" s="49">
        <v>4.65</v>
      </c>
    </row>
    <row r="88" spans="1:5" ht="12.75">
      <c r="A88" s="48" t="s">
        <v>253</v>
      </c>
      <c r="B88" s="51" t="s">
        <v>254</v>
      </c>
      <c r="C88" s="54"/>
      <c r="D88" s="49">
        <v>221</v>
      </c>
      <c r="E88" s="49">
        <v>4.69</v>
      </c>
    </row>
    <row r="89" spans="1:5" ht="12.75">
      <c r="A89" s="48" t="s">
        <v>272</v>
      </c>
      <c r="B89" s="51">
        <v>37385</v>
      </c>
      <c r="C89" s="54"/>
      <c r="D89" s="49">
        <v>197</v>
      </c>
      <c r="E89" s="49">
        <v>4.45</v>
      </c>
    </row>
    <row r="90" spans="1:5" ht="12.75">
      <c r="A90" s="48" t="s">
        <v>273</v>
      </c>
      <c r="B90" s="51">
        <v>37387</v>
      </c>
      <c r="C90" s="54"/>
      <c r="D90" s="49">
        <v>194</v>
      </c>
      <c r="E90" s="49">
        <v>4.54</v>
      </c>
    </row>
    <row r="91" spans="1:5" ht="12.75">
      <c r="A91" s="48" t="s">
        <v>217</v>
      </c>
      <c r="B91" s="51" t="s">
        <v>178</v>
      </c>
      <c r="C91" s="54"/>
      <c r="D91" s="49">
        <v>216</v>
      </c>
      <c r="E91" s="49">
        <v>4.43</v>
      </c>
    </row>
    <row r="92" spans="1:5" ht="12.75">
      <c r="A92" s="48" t="s">
        <v>188</v>
      </c>
      <c r="B92" s="51" t="s">
        <v>189</v>
      </c>
      <c r="C92" s="54"/>
      <c r="D92" s="49">
        <v>241</v>
      </c>
      <c r="E92" s="49">
        <v>4.59</v>
      </c>
    </row>
    <row r="93" spans="1:5" ht="12.75">
      <c r="A93" s="48" t="s">
        <v>279</v>
      </c>
      <c r="B93" s="51" t="s">
        <v>201</v>
      </c>
      <c r="C93" s="54"/>
      <c r="D93" s="49">
        <v>243.5</v>
      </c>
      <c r="E93" s="49">
        <v>5.23</v>
      </c>
    </row>
    <row r="94" spans="1:5" ht="12.75">
      <c r="A94" s="48" t="s">
        <v>205</v>
      </c>
      <c r="B94" s="51" t="s">
        <v>206</v>
      </c>
      <c r="C94" s="54"/>
      <c r="D94" s="49">
        <v>256</v>
      </c>
      <c r="E94" s="49">
        <v>4.65</v>
      </c>
    </row>
    <row r="95" spans="1:5" ht="12.75">
      <c r="A95" s="48" t="s">
        <v>218</v>
      </c>
      <c r="B95" s="51" t="s">
        <v>203</v>
      </c>
      <c r="C95" s="54"/>
      <c r="D95" s="49">
        <v>197</v>
      </c>
      <c r="E95" s="49">
        <v>4.81</v>
      </c>
    </row>
    <row r="96" spans="1:5" ht="12.75">
      <c r="A96" s="48" t="s">
        <v>255</v>
      </c>
      <c r="B96" s="51" t="s">
        <v>223</v>
      </c>
      <c r="C96" s="54"/>
      <c r="D96" s="49">
        <v>219</v>
      </c>
      <c r="E96" s="49">
        <v>4.83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D19" sqref="D19"/>
    </sheetView>
  </sheetViews>
  <sheetFormatPr defaultColWidth="9.140625" defaultRowHeight="12.75"/>
  <cols>
    <col min="1" max="1" width="20.8515625" style="8" customWidth="1"/>
    <col min="2" max="2" width="6.00390625" style="8" bestFit="1" customWidth="1"/>
    <col min="3" max="3" width="6.28125" style="8" bestFit="1" customWidth="1"/>
    <col min="4" max="16384" width="9.140625" style="8" customWidth="1"/>
  </cols>
  <sheetData>
    <row r="1" spans="1:3" ht="12.75">
      <c r="A1" s="21" t="s">
        <v>95</v>
      </c>
      <c r="B1" s="22" t="s">
        <v>6</v>
      </c>
      <c r="C1" s="22">
        <v>214</v>
      </c>
    </row>
    <row r="2" spans="1:3" ht="12.75">
      <c r="A2" s="21" t="s">
        <v>96</v>
      </c>
      <c r="B2" s="22" t="s">
        <v>85</v>
      </c>
      <c r="C2" s="22">
        <v>232.5</v>
      </c>
    </row>
    <row r="3" spans="1:3" ht="12.75">
      <c r="A3" s="21" t="s">
        <v>97</v>
      </c>
      <c r="B3" s="22" t="s">
        <v>98</v>
      </c>
      <c r="C3" s="22">
        <v>164</v>
      </c>
    </row>
    <row r="4" spans="1:3" ht="12.75">
      <c r="A4" s="21" t="s">
        <v>99</v>
      </c>
      <c r="B4" s="22" t="s">
        <v>3</v>
      </c>
      <c r="C4" s="22">
        <v>299</v>
      </c>
    </row>
    <row r="5" spans="1:3" ht="12.75">
      <c r="A5" s="21" t="s">
        <v>100</v>
      </c>
      <c r="B5" s="22" t="s">
        <v>7</v>
      </c>
      <c r="C5" s="22">
        <v>235</v>
      </c>
    </row>
    <row r="6" spans="1:3" ht="12.75">
      <c r="A6" s="21" t="s">
        <v>101</v>
      </c>
      <c r="B6" s="22" t="s">
        <v>6</v>
      </c>
      <c r="C6" s="22">
        <v>237</v>
      </c>
    </row>
    <row r="7" spans="1:3" ht="12.75">
      <c r="A7" s="21" t="s">
        <v>102</v>
      </c>
      <c r="B7" s="22" t="s">
        <v>10</v>
      </c>
      <c r="C7" s="22">
        <v>188</v>
      </c>
    </row>
    <row r="8" spans="1:3" ht="12.75">
      <c r="A8" s="21" t="s">
        <v>103</v>
      </c>
      <c r="B8" s="22" t="s">
        <v>8</v>
      </c>
      <c r="C8" s="22">
        <v>189.5</v>
      </c>
    </row>
    <row r="9" spans="1:3" ht="12.75">
      <c r="A9" s="21" t="s">
        <v>104</v>
      </c>
      <c r="B9" s="22" t="s">
        <v>98</v>
      </c>
      <c r="C9" s="22">
        <v>192.5</v>
      </c>
    </row>
    <row r="10" spans="1:3" ht="12.75">
      <c r="A10" s="21" t="s">
        <v>61</v>
      </c>
      <c r="B10" s="22" t="s">
        <v>9</v>
      </c>
      <c r="C10" s="22">
        <v>189</v>
      </c>
    </row>
    <row r="11" spans="1:3" ht="12.75">
      <c r="A11" s="21" t="s">
        <v>105</v>
      </c>
      <c r="B11" s="22" t="s">
        <v>87</v>
      </c>
      <c r="C11" s="22">
        <v>245.5</v>
      </c>
    </row>
    <row r="12" spans="1:3" ht="12.75">
      <c r="A12" s="21" t="s">
        <v>106</v>
      </c>
      <c r="B12" s="22" t="s">
        <v>3</v>
      </c>
      <c r="C12" s="22">
        <v>278.5</v>
      </c>
    </row>
    <row r="13" spans="1:3" ht="12.75">
      <c r="A13" s="21" t="s">
        <v>59</v>
      </c>
      <c r="B13" s="22" t="s">
        <v>9</v>
      </c>
      <c r="C13" s="22">
        <v>193</v>
      </c>
    </row>
    <row r="14" spans="1:3" ht="12.75">
      <c r="A14" s="21" t="s">
        <v>107</v>
      </c>
      <c r="B14" s="22" t="s">
        <v>4</v>
      </c>
      <c r="C14" s="22">
        <v>214.5</v>
      </c>
    </row>
    <row r="15" spans="1:3" ht="12.75">
      <c r="A15" s="21" t="s">
        <v>108</v>
      </c>
      <c r="B15" s="22" t="s">
        <v>87</v>
      </c>
      <c r="C15" s="22">
        <v>257.5</v>
      </c>
    </row>
    <row r="16" spans="1:3" ht="12.75">
      <c r="A16" s="21" t="s">
        <v>109</v>
      </c>
      <c r="B16" s="22" t="s">
        <v>10</v>
      </c>
      <c r="C16" s="22">
        <v>155.5</v>
      </c>
    </row>
    <row r="17" spans="1:3" ht="12.75">
      <c r="A17" s="21" t="s">
        <v>110</v>
      </c>
      <c r="B17" s="22" t="s">
        <v>4</v>
      </c>
      <c r="C17" s="22">
        <v>215.5</v>
      </c>
    </row>
    <row r="18" spans="1:3" ht="12.75">
      <c r="A18" s="21" t="s">
        <v>111</v>
      </c>
      <c r="B18" s="22" t="s">
        <v>8</v>
      </c>
      <c r="C18" s="22">
        <v>203.5</v>
      </c>
    </row>
    <row r="19" spans="1:3" ht="12.75">
      <c r="A19" s="21" t="s">
        <v>112</v>
      </c>
      <c r="B19" s="22" t="s">
        <v>7</v>
      </c>
      <c r="C19" s="22">
        <v>251</v>
      </c>
    </row>
    <row r="20" spans="1:3" ht="12.75">
      <c r="A20" s="21" t="s">
        <v>14</v>
      </c>
      <c r="B20" s="22" t="s">
        <v>87</v>
      </c>
      <c r="C20" s="22">
        <v>273.5</v>
      </c>
    </row>
    <row r="21" spans="1:3" ht="12.75">
      <c r="A21" s="21" t="s">
        <v>113</v>
      </c>
      <c r="B21" s="22" t="s">
        <v>3</v>
      </c>
      <c r="C21" s="22">
        <v>282.5</v>
      </c>
    </row>
    <row r="22" spans="1:3" ht="12.75">
      <c r="A22" s="21" t="s">
        <v>114</v>
      </c>
      <c r="B22" s="22" t="s">
        <v>115</v>
      </c>
      <c r="C22" s="22">
        <v>200</v>
      </c>
    </row>
    <row r="23" spans="1:3" ht="12.75">
      <c r="A23" s="21" t="s">
        <v>116</v>
      </c>
      <c r="B23" s="22" t="s">
        <v>87</v>
      </c>
      <c r="C23" s="22">
        <v>272.5</v>
      </c>
    </row>
    <row r="24" spans="1:3" ht="12.75">
      <c r="A24" s="21" t="s">
        <v>117</v>
      </c>
      <c r="B24" s="22" t="s">
        <v>5</v>
      </c>
      <c r="C24" s="22">
        <v>252</v>
      </c>
    </row>
    <row r="25" spans="1:3" ht="12.75">
      <c r="A25" s="21" t="s">
        <v>118</v>
      </c>
      <c r="B25" s="22" t="s">
        <v>5</v>
      </c>
      <c r="C25" s="22">
        <v>218</v>
      </c>
    </row>
    <row r="26" spans="1:3" ht="12.75">
      <c r="A26" s="21" t="s">
        <v>119</v>
      </c>
      <c r="B26" s="22" t="s">
        <v>87</v>
      </c>
      <c r="C26" s="22">
        <v>280</v>
      </c>
    </row>
    <row r="27" spans="1:3" ht="12.75">
      <c r="A27" s="21" t="s">
        <v>120</v>
      </c>
      <c r="B27" s="22" t="s">
        <v>85</v>
      </c>
      <c r="C27" s="22">
        <v>220.5</v>
      </c>
    </row>
    <row r="28" spans="1:3" ht="12.75">
      <c r="A28" s="21" t="s">
        <v>121</v>
      </c>
      <c r="B28" s="22" t="s">
        <v>3</v>
      </c>
      <c r="C28" s="22">
        <v>256.5</v>
      </c>
    </row>
    <row r="29" spans="1:3" ht="12.75">
      <c r="A29" s="21" t="s">
        <v>122</v>
      </c>
      <c r="B29" s="22" t="s">
        <v>5</v>
      </c>
      <c r="C29" s="22">
        <v>242.5</v>
      </c>
    </row>
    <row r="30" spans="1:3" ht="12.75">
      <c r="A30" s="21" t="s">
        <v>123</v>
      </c>
      <c r="B30" s="22" t="s">
        <v>10</v>
      </c>
      <c r="C30" s="22">
        <v>161.5</v>
      </c>
    </row>
    <row r="31" spans="1:3" ht="12.75">
      <c r="A31" s="21" t="s">
        <v>124</v>
      </c>
      <c r="B31" s="22" t="s">
        <v>5</v>
      </c>
      <c r="C31" s="22">
        <v>232</v>
      </c>
    </row>
    <row r="32" spans="1:3" ht="12.75">
      <c r="A32" s="21" t="s">
        <v>125</v>
      </c>
      <c r="B32" s="22" t="s">
        <v>6</v>
      </c>
      <c r="C32" s="22">
        <v>225</v>
      </c>
    </row>
    <row r="33" spans="1:3" ht="12.75">
      <c r="A33" s="21" t="s">
        <v>126</v>
      </c>
      <c r="B33" s="22" t="s">
        <v>98</v>
      </c>
      <c r="C33" s="22">
        <v>197.5</v>
      </c>
    </row>
    <row r="34" spans="1:3" ht="12.75">
      <c r="A34" s="21" t="s">
        <v>127</v>
      </c>
      <c r="B34" s="22" t="s">
        <v>6</v>
      </c>
      <c r="C34" s="22">
        <v>212.5</v>
      </c>
    </row>
    <row r="35" spans="1:3" ht="12.75">
      <c r="A35" s="21" t="s">
        <v>128</v>
      </c>
      <c r="B35" s="22" t="s">
        <v>129</v>
      </c>
      <c r="C35" s="22">
        <v>234</v>
      </c>
    </row>
    <row r="36" spans="1:3" ht="12.75">
      <c r="A36" s="21" t="s">
        <v>130</v>
      </c>
      <c r="B36" s="22" t="s">
        <v>6</v>
      </c>
      <c r="C36" s="22">
        <v>214.5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Interliant,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ssage</dc:creator>
  <cp:keywords/>
  <dc:description/>
  <cp:lastModifiedBy>Will Stewart</cp:lastModifiedBy>
  <dcterms:created xsi:type="dcterms:W3CDTF">2001-02-23T22:39:35Z</dcterms:created>
  <dcterms:modified xsi:type="dcterms:W3CDTF">2002-03-13T00:25:57Z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