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0 Recruiting Class" sheetId="1" r:id="rId1"/>
  </sheets>
  <definedNames/>
  <calcPr fullCalcOnLoad="1"/>
</workbook>
</file>

<file path=xl/sharedStrings.xml><?xml version="1.0" encoding="utf-8"?>
<sst xmlns="http://schemas.openxmlformats.org/spreadsheetml/2006/main" count="327" uniqueCount="204">
  <si>
    <t>Boyer, Jason</t>
  </si>
  <si>
    <t>Charlton, Leroy</t>
  </si>
  <si>
    <t>Barry, Chris</t>
  </si>
  <si>
    <t>DeShazo, Maurice</t>
  </si>
  <si>
    <t>Drakeford, Tyronne</t>
  </si>
  <si>
    <t>Freeman, Antonio</t>
  </si>
  <si>
    <t>Greene, Lee</t>
  </si>
  <si>
    <t>Grayson, Sean</t>
  </si>
  <si>
    <t>Henley, Stacy</t>
  </si>
  <si>
    <t>Hodges, Mike</t>
  </si>
  <si>
    <t>Jennings, Sean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</si>
  <si>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</si>
  <si>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</si>
  <si>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</si>
  <si>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</si>
  <si>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</si>
  <si>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</si>
  <si>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</si>
  <si>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</si>
  <si>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</si>
  <si>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</si>
  <si>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DL</t>
  </si>
  <si>
    <t>AA</t>
  </si>
  <si>
    <t>1AA</t>
  </si>
  <si>
    <t>CAA</t>
  </si>
  <si>
    <t>UAA</t>
  </si>
  <si>
    <t>VTSL</t>
  </si>
  <si>
    <t>NA</t>
  </si>
  <si>
    <t>HF</t>
  </si>
  <si>
    <t>BEP</t>
  </si>
  <si>
    <t>Player</t>
  </si>
  <si>
    <t>Brown, Ken</t>
  </si>
  <si>
    <t>NFLD</t>
  </si>
  <si>
    <t>RJ</t>
  </si>
  <si>
    <t>POS</t>
  </si>
  <si>
    <t>DE</t>
  </si>
  <si>
    <t>LB</t>
  </si>
  <si>
    <t>QB</t>
  </si>
  <si>
    <t>CB</t>
  </si>
  <si>
    <t>WR</t>
  </si>
  <si>
    <t>TE</t>
  </si>
  <si>
    <t>RB</t>
  </si>
  <si>
    <t>DB</t>
  </si>
  <si>
    <t>FB</t>
  </si>
  <si>
    <t>OL</t>
  </si>
  <si>
    <t>White, Ranall</t>
  </si>
  <si>
    <t>VTCR</t>
  </si>
  <si>
    <t>VTSR</t>
  </si>
  <si>
    <t>VTGR</t>
  </si>
  <si>
    <t>ABE1</t>
  </si>
  <si>
    <t>ABE2</t>
  </si>
  <si>
    <t>BEGR</t>
  </si>
  <si>
    <t>BESR</t>
  </si>
  <si>
    <t>BECR</t>
  </si>
  <si>
    <t>BESL</t>
  </si>
  <si>
    <t>BEAC</t>
  </si>
  <si>
    <t>VT Season Stat Leaders</t>
  </si>
  <si>
    <t>VT Game Records</t>
  </si>
  <si>
    <t>VT Season Records</t>
  </si>
  <si>
    <t>VT Career Records</t>
  </si>
  <si>
    <t>BE Season Stat Leaders</t>
  </si>
  <si>
    <t>Totals</t>
  </si>
  <si>
    <t>VT season records held</t>
  </si>
  <si>
    <t>VT game records held</t>
  </si>
  <si>
    <t>VT season stats leader</t>
  </si>
  <si>
    <t>SS</t>
  </si>
  <si>
    <t>Seasons played as starter</t>
  </si>
  <si>
    <t>VTL</t>
  </si>
  <si>
    <t>VT varsity letters earned</t>
  </si>
  <si>
    <t>VT career records held</t>
  </si>
  <si>
    <t>1st Team AA</t>
  </si>
  <si>
    <t>All-American (2nd or 3rd team)</t>
  </si>
  <si>
    <t>Consensus AA</t>
  </si>
  <si>
    <t>Unanimous AA</t>
  </si>
  <si>
    <t>Retired Jersey</t>
  </si>
  <si>
    <t>National Award (Lombardi, Outland, etc.)</t>
  </si>
  <si>
    <t>Heisman Finalist</t>
  </si>
  <si>
    <t>All Big East 1st team</t>
  </si>
  <si>
    <t>All Big East 2nd team</t>
  </si>
  <si>
    <t>BE Player of the Year</t>
  </si>
  <si>
    <t>BE season stat leader</t>
  </si>
  <si>
    <t>BE academic honor roll</t>
  </si>
  <si>
    <t>NFL draft choice</t>
  </si>
  <si>
    <t>Pts.</t>
  </si>
  <si>
    <t>POINTS</t>
  </si>
  <si>
    <t>Rating the 1990 Recruiting Class</t>
  </si>
  <si>
    <t>Individual Points:</t>
  </si>
  <si>
    <t>Team Points:</t>
  </si>
  <si>
    <t>INDIVIDUAL POINTS</t>
  </si>
  <si>
    <t>TEAM POINTS</t>
  </si>
  <si>
    <t>1990 Class</t>
  </si>
  <si>
    <t>WOV</t>
  </si>
  <si>
    <t>WOM</t>
  </si>
  <si>
    <t>CW</t>
  </si>
  <si>
    <t>W</t>
  </si>
  <si>
    <t>BEC</t>
  </si>
  <si>
    <t>MB</t>
  </si>
  <si>
    <t>WMB</t>
  </si>
  <si>
    <t>BCS</t>
  </si>
  <si>
    <t>WBCS</t>
  </si>
  <si>
    <t>CG</t>
  </si>
  <si>
    <t>T10</t>
  </si>
  <si>
    <t>T25</t>
  </si>
  <si>
    <t>PTS</t>
  </si>
  <si>
    <t>BE game records held</t>
  </si>
  <si>
    <t>BE season records held</t>
  </si>
  <si>
    <t>BE career records held</t>
  </si>
  <si>
    <t>Wins over Virginia</t>
  </si>
  <si>
    <t>Wins</t>
  </si>
  <si>
    <t>Conference Wins</t>
  </si>
  <si>
    <t>Wins over Miami</t>
  </si>
  <si>
    <t>Big East Championships</t>
  </si>
  <si>
    <t>Seasons finished in Top 10 (either poll)</t>
  </si>
  <si>
    <t>Seasons finished in Top 25 (either poll)</t>
  </si>
  <si>
    <t>Non-BCS bowl invitations</t>
  </si>
  <si>
    <t>Non-BCS bowl wins</t>
  </si>
  <si>
    <t>BCS bowl invitations</t>
  </si>
  <si>
    <t>BCS bowl wins</t>
  </si>
  <si>
    <t>Championship games played in</t>
  </si>
  <si>
    <t>Key - Team Point Categories</t>
  </si>
  <si>
    <t>Key - Individual Point Categories</t>
  </si>
  <si>
    <t>Draftees (1st round = 10 points, 2nd = 9 points, etc.)</t>
  </si>
  <si>
    <t>VTS</t>
  </si>
  <si>
    <t>1993 Team</t>
  </si>
  <si>
    <t>Finished #22 AP, #20 UPI</t>
  </si>
  <si>
    <t>1994 Team</t>
  </si>
  <si>
    <t>Finished #24 UPI</t>
  </si>
  <si>
    <t>Minor Bowls (2 MB, 1 WMB)</t>
  </si>
  <si>
    <t>Won 1993 Indepence Bowl</t>
  </si>
  <si>
    <t>Played in 1994 Gator Bowl</t>
  </si>
  <si>
    <t>C</t>
  </si>
  <si>
    <t>Jones, Calvert</t>
  </si>
  <si>
    <t>24 players (22 listed in Hokie Huddler 1990 recruiting class issue, plus Ranall White and Calvert Jones)</t>
  </si>
  <si>
    <t>POINTS PER PLAYER:</t>
  </si>
  <si>
    <t>Rating the 1991 Recruiting Class</t>
  </si>
  <si>
    <t>1991RecruitingClass.xls</t>
  </si>
  <si>
    <t>Bass, Trenton</t>
  </si>
  <si>
    <t>Bianchin, Mike</t>
  </si>
  <si>
    <t>Bishock, Jon</t>
  </si>
  <si>
    <t>Champan, Joel</t>
  </si>
  <si>
    <t>DT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</si>
  <si>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</si>
  <si>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</si>
  <si>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</si>
  <si>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</si>
  <si>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</si>
  <si>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</si>
  <si>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</si>
  <si>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</si>
  <si>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</si>
  <si>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</si>
  <si>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</si>
  <si>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</si>
  <si>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</si>
  <si>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</si>
  <si>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</si>
  <si>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</si>
  <si>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</si>
  <si>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</si>
  <si>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</si>
  <si>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George DelRicco</t>
  </si>
  <si>
    <t>Led Hokies in tackles in 1994 (130) and 1995 (137)</t>
  </si>
  <si>
    <t>DelRicco (2)</t>
  </si>
  <si>
    <t>Druckenmiller (4)</t>
  </si>
  <si>
    <t>Led in passing and in total offense in both 1995 and 1996</t>
  </si>
  <si>
    <t>Led in scoring in 1993, in rushing 1993-1995, in kickoff returns 1993 and 1995</t>
  </si>
  <si>
    <t>Thomas (6)</t>
  </si>
  <si>
    <t>None</t>
  </si>
  <si>
    <t>Druckenmiller</t>
  </si>
  <si>
    <t>Led BE in total offense in 1996</t>
  </si>
  <si>
    <t>Coleman</t>
  </si>
  <si>
    <t>Led BE in fumbles recovered (3) in 1993</t>
  </si>
  <si>
    <t>Druckenmiller, 1st round, 1997 (10 points)</t>
  </si>
  <si>
    <t>Price, 3rd round, 1996 (8 points)</t>
  </si>
  <si>
    <t>1991 Class</t>
  </si>
  <si>
    <t>Note: All team points are awarded for accomplishments during the 1992-1995 seasons (which would have been</t>
  </si>
  <si>
    <t>the 1991 recruiting class' redshirt-freshman through redshirt-senior seasons)</t>
  </si>
  <si>
    <t>Class Size: 23 players</t>
  </si>
  <si>
    <t>Top Ten Players So Far</t>
  </si>
  <si>
    <t>Year</t>
  </si>
  <si>
    <t>Points</t>
  </si>
  <si>
    <t>Jim Pyne</t>
  </si>
  <si>
    <t>Maurice DeShazo</t>
  </si>
  <si>
    <t>Antonio Freeman</t>
  </si>
  <si>
    <t>Tyronne Drakeford</t>
  </si>
  <si>
    <t>Jim Druckenmiller</t>
  </si>
  <si>
    <t>Dwayne Thomas</t>
  </si>
  <si>
    <t>J.C. Price</t>
  </si>
  <si>
    <t>Ken Brown</t>
  </si>
  <si>
    <t>Chris Malone</t>
  </si>
  <si>
    <t>For a complete explanation of the point scoring system, see the accompanying article:</t>
  </si>
  <si>
    <t>"Inside the Numbers: The Recruiting Class Ranking System" in TSL Extra #21.</t>
  </si>
  <si>
    <t>(Classes Ranked: 1990 and 1991)</t>
  </si>
  <si>
    <t>Number of Players:</t>
  </si>
  <si>
    <t>Overall Rating Points:</t>
  </si>
  <si>
    <t>Points Per Player:</t>
  </si>
  <si>
    <t>1995 Team</t>
  </si>
  <si>
    <t>Top 25 finishes (3) and Top 10 finishes (1)</t>
  </si>
  <si>
    <t>Finished #9 UPI, #10 AP (counts as Top 25 AND Top 10 finish)</t>
  </si>
  <si>
    <t>BCS Bowls (1 BCS, 1 WBCS)</t>
  </si>
  <si>
    <t>Won 1995 Sugar Bowl</t>
  </si>
  <si>
    <t>*** DETAILS FOR THE 1990 CLASS APPEAR BELOW THIS LINE ***</t>
  </si>
  <si>
    <t>OVERALL 1991 CLASS RATING:</t>
  </si>
  <si>
    <t>OVERALL 1990 CLASS RATING: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</si>
</sst>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5.7109375" style="0" customWidth="1"/>
    <col min="3" max="24" width="5.7109375" style="2" customWidth="1"/>
    <col min="25" max="25" width="8.00390625" style="0" bestFit="1" customWidth="1"/>
  </cols>
  <sheetData>
    <row r="1" spans="1:17" ht="12.75">
      <c r="A1" s="6" t="s">
        <v>134</v>
      </c>
      <c r="M1" s="21" t="s">
        <v>178</v>
      </c>
      <c r="Q1"/>
    </row>
    <row r="2" spans="1:13" ht="12.75">
      <c r="A2" t="s">
        <v>135</v>
      </c>
      <c r="M2" s="21" t="s">
        <v>192</v>
      </c>
    </row>
    <row r="3" spans="1:25" ht="12.75">
      <c r="A3" t="s">
        <v>177</v>
      </c>
      <c r="M3" s="11" t="s">
        <v>179</v>
      </c>
      <c r="N3" s="11" t="s">
        <v>30</v>
      </c>
      <c r="O3" s="11"/>
      <c r="P3" s="11"/>
      <c r="Q3" s="4" t="s">
        <v>180</v>
      </c>
      <c r="T3" s="4"/>
      <c r="U3" s="4"/>
      <c r="V3" s="4"/>
      <c r="W3" s="4">
        <v>1990</v>
      </c>
      <c r="X3" s="4">
        <v>1991</v>
      </c>
      <c r="Y3" s="4" t="s">
        <v>61</v>
      </c>
    </row>
    <row r="4" spans="13:25" ht="12.75">
      <c r="M4" s="10">
        <v>1990</v>
      </c>
      <c r="N4" s="10" t="s">
        <v>181</v>
      </c>
      <c r="O4" s="10"/>
      <c r="P4" s="10"/>
      <c r="Q4" s="1">
        <v>93</v>
      </c>
      <c r="V4" s="24" t="s">
        <v>193</v>
      </c>
      <c r="W4" s="2">
        <v>24</v>
      </c>
      <c r="X4" s="2">
        <v>23</v>
      </c>
      <c r="Y4">
        <f>SUM(W4:X4)</f>
        <v>47</v>
      </c>
    </row>
    <row r="5" spans="1:25" ht="12.75">
      <c r="A5" t="s">
        <v>190</v>
      </c>
      <c r="M5" s="10">
        <v>1990</v>
      </c>
      <c r="N5" s="10" t="s">
        <v>182</v>
      </c>
      <c r="O5" s="10"/>
      <c r="P5" s="10"/>
      <c r="Q5" s="1">
        <v>90</v>
      </c>
      <c r="V5" s="24" t="s">
        <v>86</v>
      </c>
      <c r="W5" s="2">
        <v>415</v>
      </c>
      <c r="X5" s="2">
        <v>218</v>
      </c>
      <c r="Y5">
        <f>SUM(W5:X5)</f>
        <v>633</v>
      </c>
    </row>
    <row r="6" spans="1:25" ht="12.75">
      <c r="A6" t="s">
        <v>191</v>
      </c>
      <c r="M6" s="10">
        <v>1990</v>
      </c>
      <c r="N6" s="10" t="s">
        <v>183</v>
      </c>
      <c r="O6" s="10"/>
      <c r="P6" s="10"/>
      <c r="Q6" s="1">
        <v>89</v>
      </c>
      <c r="V6" s="24" t="s">
        <v>87</v>
      </c>
      <c r="W6" s="2">
        <v>133</v>
      </c>
      <c r="X6" s="2">
        <v>265</v>
      </c>
      <c r="Y6">
        <f>SUM(W6:X6)</f>
        <v>398</v>
      </c>
    </row>
    <row r="7" spans="13:25" ht="13.5" thickBot="1">
      <c r="M7" s="10">
        <v>1991</v>
      </c>
      <c r="N7" s="10" t="s">
        <v>185</v>
      </c>
      <c r="O7" s="10"/>
      <c r="P7" s="10"/>
      <c r="Q7" s="1">
        <v>57</v>
      </c>
      <c r="V7" s="24" t="s">
        <v>194</v>
      </c>
      <c r="W7" s="2">
        <v>548</v>
      </c>
      <c r="X7" s="2">
        <v>483</v>
      </c>
      <c r="Y7">
        <f>SUM(W7:X7)</f>
        <v>1031</v>
      </c>
    </row>
    <row r="8" spans="3:25" ht="13.5" thickBot="1">
      <c r="C8" s="13"/>
      <c r="D8" s="14"/>
      <c r="E8" s="15"/>
      <c r="F8" s="14"/>
      <c r="G8" s="16" t="s">
        <v>202</v>
      </c>
      <c r="H8" s="19">
        <f>SUM(H11:H12)</f>
        <v>483</v>
      </c>
      <c r="M8" s="10">
        <v>1990</v>
      </c>
      <c r="N8" s="10" t="s">
        <v>184</v>
      </c>
      <c r="O8" s="10"/>
      <c r="P8" s="10"/>
      <c r="Q8" s="1">
        <v>49</v>
      </c>
      <c r="V8" s="24" t="s">
        <v>195</v>
      </c>
      <c r="W8" s="2">
        <v>22.83</v>
      </c>
      <c r="X8" s="2">
        <v>21</v>
      </c>
      <c r="Y8" s="25">
        <f>+Y7/Y4</f>
        <v>21.93617021276596</v>
      </c>
    </row>
    <row r="9" spans="3:22" ht="13.5" thickBot="1">
      <c r="C9" s="13"/>
      <c r="D9" s="14"/>
      <c r="E9" s="18"/>
      <c r="F9" s="18"/>
      <c r="G9" s="16" t="s">
        <v>133</v>
      </c>
      <c r="H9" s="20">
        <f>+H8/23</f>
        <v>21</v>
      </c>
      <c r="M9" s="10">
        <v>1991</v>
      </c>
      <c r="N9" s="23" t="s">
        <v>186</v>
      </c>
      <c r="O9" s="23"/>
      <c r="P9" s="23"/>
      <c r="Q9" s="1">
        <v>37</v>
      </c>
      <c r="V9" s="12"/>
    </row>
    <row r="10" spans="4:22" ht="12.75">
      <c r="D10"/>
      <c r="M10" s="10">
        <v>1991</v>
      </c>
      <c r="N10" s="10" t="s">
        <v>187</v>
      </c>
      <c r="O10" s="10"/>
      <c r="P10" s="10"/>
      <c r="Q10" s="1">
        <v>33</v>
      </c>
      <c r="V10" s="12"/>
    </row>
    <row r="11" spans="4:22" ht="12.75">
      <c r="D11"/>
      <c r="E11"/>
      <c r="F11"/>
      <c r="G11" s="12" t="s">
        <v>86</v>
      </c>
      <c r="H11" s="2">
        <f>+Y41</f>
        <v>218</v>
      </c>
      <c r="M11" s="10">
        <v>1990</v>
      </c>
      <c r="N11" s="10" t="s">
        <v>188</v>
      </c>
      <c r="O11" s="10"/>
      <c r="P11" s="10"/>
      <c r="Q11" s="1">
        <v>29</v>
      </c>
      <c r="V11" s="12"/>
    </row>
    <row r="12" spans="5:17" ht="12.75">
      <c r="E12"/>
      <c r="F12"/>
      <c r="G12" s="12" t="s">
        <v>87</v>
      </c>
      <c r="H12" s="2">
        <f>+N45</f>
        <v>265</v>
      </c>
      <c r="M12" s="10">
        <v>1991</v>
      </c>
      <c r="N12" s="10" t="s">
        <v>160</v>
      </c>
      <c r="O12" s="10"/>
      <c r="P12" s="10"/>
      <c r="Q12" s="1">
        <v>23</v>
      </c>
    </row>
    <row r="13" spans="13:22" ht="12.75">
      <c r="M13" s="10">
        <v>1991</v>
      </c>
      <c r="N13" s="10" t="s">
        <v>189</v>
      </c>
      <c r="O13" s="10"/>
      <c r="P13" s="10"/>
      <c r="Q13" s="1">
        <v>17</v>
      </c>
      <c r="V13" s="12"/>
    </row>
    <row r="14" spans="13:22" ht="12.75">
      <c r="M14" s="10"/>
      <c r="N14" s="10"/>
      <c r="O14" s="10"/>
      <c r="P14" s="10"/>
      <c r="Q14" s="1"/>
      <c r="V14" s="12"/>
    </row>
    <row r="15" ht="12.75">
      <c r="A15" s="6" t="s">
        <v>88</v>
      </c>
    </row>
    <row r="16" spans="2:24" ht="12.75">
      <c r="B16" s="12" t="s">
        <v>83</v>
      </c>
      <c r="C16" s="2">
        <v>1</v>
      </c>
      <c r="D16" s="2">
        <v>2</v>
      </c>
      <c r="E16" s="2">
        <v>4</v>
      </c>
      <c r="F16" s="2">
        <v>5</v>
      </c>
      <c r="G16" s="2">
        <v>7</v>
      </c>
      <c r="H16" s="2">
        <v>10</v>
      </c>
      <c r="I16" s="2">
        <v>10</v>
      </c>
      <c r="J16" s="2">
        <v>15</v>
      </c>
      <c r="K16" s="2">
        <v>20</v>
      </c>
      <c r="L16" s="2">
        <v>25</v>
      </c>
      <c r="M16" s="2">
        <v>25</v>
      </c>
      <c r="N16" s="2">
        <v>20</v>
      </c>
      <c r="O16" s="2">
        <v>30</v>
      </c>
      <c r="P16" s="2">
        <v>3</v>
      </c>
      <c r="Q16" s="2">
        <v>5</v>
      </c>
      <c r="R16" s="2">
        <v>10</v>
      </c>
      <c r="S16" s="2">
        <v>5</v>
      </c>
      <c r="T16" s="2">
        <v>6</v>
      </c>
      <c r="U16" s="2">
        <v>8</v>
      </c>
      <c r="V16" s="2">
        <v>11</v>
      </c>
      <c r="W16" s="2">
        <v>2</v>
      </c>
      <c r="X16" s="2">
        <v>1</v>
      </c>
    </row>
    <row r="17" spans="1:25" ht="12.75">
      <c r="A17" s="5" t="s">
        <v>30</v>
      </c>
      <c r="B17" s="4" t="s">
        <v>34</v>
      </c>
      <c r="C17" s="4" t="s">
        <v>67</v>
      </c>
      <c r="D17" s="4" t="s">
        <v>122</v>
      </c>
      <c r="E17" s="4" t="s">
        <v>26</v>
      </c>
      <c r="F17" s="4" t="s">
        <v>48</v>
      </c>
      <c r="G17" s="4" t="s">
        <v>47</v>
      </c>
      <c r="H17" s="4" t="s">
        <v>46</v>
      </c>
      <c r="I17" s="4" t="s">
        <v>22</v>
      </c>
      <c r="J17" s="4" t="s">
        <v>23</v>
      </c>
      <c r="K17" s="4" t="s">
        <v>24</v>
      </c>
      <c r="L17" s="4" t="s">
        <v>25</v>
      </c>
      <c r="M17" s="4" t="s">
        <v>33</v>
      </c>
      <c r="N17" s="4" t="s">
        <v>27</v>
      </c>
      <c r="O17" s="4" t="s">
        <v>28</v>
      </c>
      <c r="P17" s="4" t="s">
        <v>50</v>
      </c>
      <c r="Q17" s="4" t="s">
        <v>49</v>
      </c>
      <c r="R17" s="4" t="s">
        <v>29</v>
      </c>
      <c r="S17" s="4" t="s">
        <v>54</v>
      </c>
      <c r="T17" s="4" t="s">
        <v>51</v>
      </c>
      <c r="U17" s="4" t="s">
        <v>52</v>
      </c>
      <c r="V17" s="4" t="s">
        <v>53</v>
      </c>
      <c r="W17" s="4" t="s">
        <v>55</v>
      </c>
      <c r="X17" s="4" t="s">
        <v>32</v>
      </c>
      <c r="Y17" s="4" t="s">
        <v>84</v>
      </c>
    </row>
    <row r="18" spans="1:25" ht="12.75">
      <c r="A18" t="s">
        <v>136</v>
      </c>
      <c r="B18" s="1" t="s">
        <v>21</v>
      </c>
      <c r="C18" s="2">
        <v>3</v>
      </c>
      <c r="Y18">
        <f aca="true" t="shared" si="0" ref="Y18:Y24">+C18*$C$16+D18*$D$16+E18*$E$16+F18*$F$16+G18*$G$16+H18*$H$16+I18*$I$16+J18*$J$16+K18*$K$16+L18*$L$16+M18*$M$16+N18*$N$16+O18*$O$16+P18*$P$16+Q18*$Q$16+R18*$R$16+S18*$S$16+T18*$T$16+U18*$U$16+V18*$V$16+W18*$W$16+X18*$X$16</f>
        <v>3</v>
      </c>
    </row>
    <row r="19" spans="1:25" ht="12.75">
      <c r="A19" t="s">
        <v>137</v>
      </c>
      <c r="B19" s="1" t="s">
        <v>44</v>
      </c>
      <c r="C19" s="2">
        <v>3</v>
      </c>
      <c r="D19" s="2">
        <v>2</v>
      </c>
      <c r="Y19">
        <f t="shared" si="0"/>
        <v>7</v>
      </c>
    </row>
    <row r="20" spans="1:25" ht="12.75">
      <c r="A20" t="s">
        <v>138</v>
      </c>
      <c r="B20" s="1" t="s">
        <v>35</v>
      </c>
      <c r="Y20">
        <f t="shared" si="0"/>
        <v>0</v>
      </c>
    </row>
    <row r="21" spans="1:25" ht="12.75">
      <c r="A21" t="s">
        <v>139</v>
      </c>
      <c r="B21" s="1" t="s">
        <v>140</v>
      </c>
      <c r="Y21">
        <f t="shared" si="0"/>
        <v>0</v>
      </c>
    </row>
    <row r="22" spans="1:25" ht="12.75">
      <c r="A22" t="s">
        <v>141</v>
      </c>
      <c r="B22" s="1" t="s">
        <v>36</v>
      </c>
      <c r="C22" s="2">
        <v>4</v>
      </c>
      <c r="D22" s="2">
        <v>3</v>
      </c>
      <c r="S22" s="2">
        <v>1</v>
      </c>
      <c r="Y22">
        <f t="shared" si="0"/>
        <v>15</v>
      </c>
    </row>
    <row r="23" spans="1:25" ht="12.75">
      <c r="A23" t="s">
        <v>142</v>
      </c>
      <c r="B23" s="1" t="s">
        <v>44</v>
      </c>
      <c r="C23" s="2">
        <v>1</v>
      </c>
      <c r="Y23">
        <f t="shared" si="0"/>
        <v>1</v>
      </c>
    </row>
    <row r="24" spans="1:25" ht="12.75">
      <c r="A24" t="s">
        <v>143</v>
      </c>
      <c r="B24" s="1" t="s">
        <v>36</v>
      </c>
      <c r="C24" s="2">
        <v>4</v>
      </c>
      <c r="D24" s="2">
        <v>3</v>
      </c>
      <c r="E24" s="2">
        <v>2</v>
      </c>
      <c r="Q24" s="2">
        <v>1</v>
      </c>
      <c r="Y24">
        <f t="shared" si="0"/>
        <v>23</v>
      </c>
    </row>
    <row r="25" spans="1:25" ht="12.75">
      <c r="A25" t="s">
        <v>144</v>
      </c>
      <c r="B25" s="1" t="s">
        <v>37</v>
      </c>
      <c r="C25" s="2">
        <v>4</v>
      </c>
      <c r="D25" s="2">
        <v>2</v>
      </c>
      <c r="E25" s="2">
        <v>4</v>
      </c>
      <c r="P25" s="2">
        <v>1</v>
      </c>
      <c r="Q25" s="2">
        <v>1</v>
      </c>
      <c r="R25" s="2">
        <v>1</v>
      </c>
      <c r="S25" s="2">
        <v>1</v>
      </c>
      <c r="X25" s="2">
        <v>10</v>
      </c>
      <c r="Y25">
        <f aca="true" t="shared" si="1" ref="Y25:Y40">+C25*$C$16+D25*$D$16+E25*$E$16+F25*$F$16+G25*$G$16+H25*$H$16+I25*$I$16+J25*$J$16+K25*$K$16+L25*$L$16+M25*$M$16+N25*$N$16+O25*$O$16+P25*$P$16+Q25*$Q$16+R25*$R$16+S25*$S$16+T25*$T$16+U25*$U$16+V25*$V$16+W25*$W$16+X25*$X$16</f>
        <v>57</v>
      </c>
    </row>
    <row r="26" spans="1:25" ht="12.75">
      <c r="A26" t="s">
        <v>145</v>
      </c>
      <c r="B26" s="1" t="s">
        <v>44</v>
      </c>
      <c r="C26" s="2">
        <v>3</v>
      </c>
      <c r="Y26">
        <f t="shared" si="1"/>
        <v>3</v>
      </c>
    </row>
    <row r="27" spans="1:25" ht="12.75">
      <c r="A27" t="s">
        <v>146</v>
      </c>
      <c r="B27" s="1" t="s">
        <v>140</v>
      </c>
      <c r="C27" s="2">
        <v>3</v>
      </c>
      <c r="D27" s="2">
        <v>1</v>
      </c>
      <c r="Y27">
        <f t="shared" si="1"/>
        <v>5</v>
      </c>
    </row>
    <row r="28" spans="1:25" ht="12.75">
      <c r="A28" t="s">
        <v>147</v>
      </c>
      <c r="B28" s="1" t="s">
        <v>39</v>
      </c>
      <c r="C28" s="2">
        <v>3</v>
      </c>
      <c r="D28" s="2">
        <v>1</v>
      </c>
      <c r="Y28">
        <f t="shared" si="1"/>
        <v>5</v>
      </c>
    </row>
    <row r="29" spans="1:25" ht="12.75">
      <c r="A29" t="s">
        <v>148</v>
      </c>
      <c r="B29" s="1" t="s">
        <v>37</v>
      </c>
      <c r="Y29">
        <f t="shared" si="1"/>
        <v>0</v>
      </c>
    </row>
    <row r="30" spans="1:25" ht="12.75">
      <c r="A30" t="s">
        <v>149</v>
      </c>
      <c r="B30" s="1" t="s">
        <v>42</v>
      </c>
      <c r="Y30">
        <f t="shared" si="1"/>
        <v>0</v>
      </c>
    </row>
    <row r="31" spans="1:25" ht="12.75">
      <c r="A31" t="s">
        <v>150</v>
      </c>
      <c r="B31" s="1" t="s">
        <v>36</v>
      </c>
      <c r="C31" s="2">
        <v>4</v>
      </c>
      <c r="D31" s="2">
        <v>1</v>
      </c>
      <c r="Y31">
        <f t="shared" si="1"/>
        <v>6</v>
      </c>
    </row>
    <row r="32" spans="1:25" ht="12.75">
      <c r="A32" t="s">
        <v>151</v>
      </c>
      <c r="B32" s="1" t="s">
        <v>44</v>
      </c>
      <c r="C32" s="2">
        <v>4</v>
      </c>
      <c r="D32" s="2">
        <v>4</v>
      </c>
      <c r="Q32" s="2">
        <v>1</v>
      </c>
      <c r="Y32">
        <f t="shared" si="1"/>
        <v>17</v>
      </c>
    </row>
    <row r="33" spans="1:25" ht="12.75">
      <c r="A33" t="s">
        <v>152</v>
      </c>
      <c r="B33" s="1" t="s">
        <v>140</v>
      </c>
      <c r="C33" s="2">
        <v>4</v>
      </c>
      <c r="D33" s="2">
        <v>3</v>
      </c>
      <c r="I33" s="2">
        <v>1</v>
      </c>
      <c r="Q33" s="2">
        <v>1</v>
      </c>
      <c r="X33" s="2">
        <v>8</v>
      </c>
      <c r="Y33">
        <f t="shared" si="1"/>
        <v>33</v>
      </c>
    </row>
    <row r="34" spans="1:25" ht="12.75">
      <c r="A34" t="s">
        <v>153</v>
      </c>
      <c r="B34" s="1" t="s">
        <v>36</v>
      </c>
      <c r="Y34">
        <f t="shared" si="1"/>
        <v>0</v>
      </c>
    </row>
    <row r="35" spans="1:25" ht="12.75">
      <c r="A35" t="s">
        <v>154</v>
      </c>
      <c r="B35" s="1" t="s">
        <v>40</v>
      </c>
      <c r="Y35">
        <f t="shared" si="1"/>
        <v>0</v>
      </c>
    </row>
    <row r="36" spans="1:25" ht="12.75">
      <c r="A36" t="s">
        <v>155</v>
      </c>
      <c r="B36" s="1" t="s">
        <v>36</v>
      </c>
      <c r="C36" s="2">
        <v>2</v>
      </c>
      <c r="Y36">
        <f t="shared" si="1"/>
        <v>2</v>
      </c>
    </row>
    <row r="37" spans="1:25" ht="12.75">
      <c r="A37" t="s">
        <v>156</v>
      </c>
      <c r="B37" s="1" t="s">
        <v>41</v>
      </c>
      <c r="C37" s="2">
        <v>4</v>
      </c>
      <c r="D37" s="2">
        <v>3</v>
      </c>
      <c r="E37" s="2">
        <v>6</v>
      </c>
      <c r="P37" s="2">
        <v>1</v>
      </c>
      <c r="Y37">
        <f t="shared" si="1"/>
        <v>37</v>
      </c>
    </row>
    <row r="38" spans="1:25" ht="12.75">
      <c r="A38" t="s">
        <v>157</v>
      </c>
      <c r="B38" s="1" t="s">
        <v>39</v>
      </c>
      <c r="C38" s="2">
        <v>2</v>
      </c>
      <c r="Y38">
        <f t="shared" si="1"/>
        <v>2</v>
      </c>
    </row>
    <row r="39" spans="1:25" ht="12.75">
      <c r="A39" t="s">
        <v>158</v>
      </c>
      <c r="B39" s="1" t="s">
        <v>42</v>
      </c>
      <c r="C39" s="2">
        <v>2</v>
      </c>
      <c r="Y39">
        <f t="shared" si="1"/>
        <v>2</v>
      </c>
    </row>
    <row r="40" spans="1:25" ht="12.75">
      <c r="A40" s="3" t="s">
        <v>159</v>
      </c>
      <c r="B40" s="7" t="s">
        <v>37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">
        <f t="shared" si="1"/>
        <v>0</v>
      </c>
    </row>
    <row r="41" spans="1:25" ht="12.75">
      <c r="A41" s="6" t="s">
        <v>61</v>
      </c>
      <c r="B41" s="1"/>
      <c r="C41" s="2">
        <f aca="true" t="shared" si="2" ref="C41:W41">SUM(C18:C40)</f>
        <v>50</v>
      </c>
      <c r="D41" s="2">
        <f t="shared" si="2"/>
        <v>23</v>
      </c>
      <c r="E41" s="2">
        <f t="shared" si="2"/>
        <v>12</v>
      </c>
      <c r="F41" s="2">
        <f t="shared" si="2"/>
        <v>0</v>
      </c>
      <c r="G41" s="2">
        <f t="shared" si="2"/>
        <v>0</v>
      </c>
      <c r="H41" s="2">
        <f t="shared" si="2"/>
        <v>0</v>
      </c>
      <c r="I41" s="2">
        <f t="shared" si="2"/>
        <v>1</v>
      </c>
      <c r="J41" s="2">
        <f t="shared" si="2"/>
        <v>0</v>
      </c>
      <c r="K41" s="2">
        <f t="shared" si="2"/>
        <v>0</v>
      </c>
      <c r="L41" s="2">
        <f t="shared" si="2"/>
        <v>0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2</v>
      </c>
      <c r="Q41" s="2">
        <f t="shared" si="2"/>
        <v>4</v>
      </c>
      <c r="R41" s="2">
        <f t="shared" si="2"/>
        <v>1</v>
      </c>
      <c r="S41" s="2">
        <f t="shared" si="2"/>
        <v>2</v>
      </c>
      <c r="T41" s="2">
        <f t="shared" si="2"/>
        <v>0</v>
      </c>
      <c r="U41" s="2">
        <f t="shared" si="2"/>
        <v>0</v>
      </c>
      <c r="V41" s="2">
        <f t="shared" si="2"/>
        <v>0</v>
      </c>
      <c r="W41" s="2">
        <f t="shared" si="2"/>
        <v>0</v>
      </c>
      <c r="X41" s="2">
        <v>0</v>
      </c>
      <c r="Y41" s="6">
        <f>SUM(Y18:Y40)</f>
        <v>218</v>
      </c>
    </row>
    <row r="42" spans="1:25" ht="12.75">
      <c r="A42" s="6"/>
      <c r="B42" s="1"/>
      <c r="Y42" s="6"/>
    </row>
    <row r="43" spans="1:13" ht="12.75">
      <c r="A43" s="12" t="s">
        <v>83</v>
      </c>
      <c r="B43">
        <v>2</v>
      </c>
      <c r="C43" s="2">
        <v>2</v>
      </c>
      <c r="D43" s="2">
        <v>5</v>
      </c>
      <c r="E43" s="2">
        <v>5</v>
      </c>
      <c r="F43" s="2">
        <v>25</v>
      </c>
      <c r="G43" s="2">
        <v>10</v>
      </c>
      <c r="H43" s="2">
        <v>15</v>
      </c>
      <c r="I43" s="2">
        <v>15</v>
      </c>
      <c r="J43" s="2">
        <v>10</v>
      </c>
      <c r="K43" s="2">
        <v>25</v>
      </c>
      <c r="L43" s="2">
        <v>25</v>
      </c>
      <c r="M43" s="2">
        <v>50</v>
      </c>
    </row>
    <row r="44" spans="1:21" ht="12.75">
      <c r="A44" s="5" t="s">
        <v>89</v>
      </c>
      <c r="B44" s="4" t="s">
        <v>94</v>
      </c>
      <c r="C44" s="4" t="s">
        <v>93</v>
      </c>
      <c r="D44" s="4" t="s">
        <v>91</v>
      </c>
      <c r="E44" s="4" t="s">
        <v>92</v>
      </c>
      <c r="F44" s="4" t="s">
        <v>95</v>
      </c>
      <c r="G44" s="4" t="s">
        <v>102</v>
      </c>
      <c r="H44" s="4" t="s">
        <v>101</v>
      </c>
      <c r="I44" s="4" t="s">
        <v>96</v>
      </c>
      <c r="J44" s="4" t="s">
        <v>97</v>
      </c>
      <c r="K44" s="4" t="s">
        <v>98</v>
      </c>
      <c r="L44" s="4" t="s">
        <v>99</v>
      </c>
      <c r="M44" s="4" t="s">
        <v>100</v>
      </c>
      <c r="N44" s="4" t="s">
        <v>103</v>
      </c>
      <c r="U44" s="21"/>
    </row>
    <row r="45" spans="1:21" ht="12.75">
      <c r="A45" t="s">
        <v>174</v>
      </c>
      <c r="B45" s="2">
        <v>29</v>
      </c>
      <c r="C45" s="2">
        <v>16</v>
      </c>
      <c r="D45">
        <v>2</v>
      </c>
      <c r="E45" s="2">
        <v>1</v>
      </c>
      <c r="F45" s="2">
        <v>1</v>
      </c>
      <c r="G45" s="2">
        <v>3</v>
      </c>
      <c r="H45" s="2">
        <v>1</v>
      </c>
      <c r="I45" s="2">
        <v>2</v>
      </c>
      <c r="J45" s="2">
        <v>1</v>
      </c>
      <c r="K45" s="2">
        <v>1</v>
      </c>
      <c r="L45" s="2">
        <v>1</v>
      </c>
      <c r="M45" s="2">
        <v>0</v>
      </c>
      <c r="N45" s="17">
        <f>+B45*B43+C45*C43+D45*D43+E45*E43+F45*F43+G45*G43+H45*H43+I45*I43+J45*J43+K45*K43+L45*L43+M45*M43</f>
        <v>265</v>
      </c>
      <c r="U45" s="21"/>
    </row>
    <row r="46" ht="12.75">
      <c r="Y46" s="2"/>
    </row>
    <row r="47" ht="12.75">
      <c r="Y47" s="2"/>
    </row>
    <row r="48" spans="1:25" ht="12.75">
      <c r="A48" t="s">
        <v>175</v>
      </c>
      <c r="U48" s="10"/>
      <c r="V48" s="10"/>
      <c r="W48" s="10"/>
      <c r="X48" s="10"/>
      <c r="Y48" s="22"/>
    </row>
    <row r="49" spans="1:25" ht="12.75">
      <c r="A49" t="s">
        <v>176</v>
      </c>
      <c r="U49" s="10"/>
      <c r="V49" s="10"/>
      <c r="W49" s="10"/>
      <c r="X49" s="10"/>
      <c r="Y49" s="22"/>
    </row>
    <row r="50" spans="21:25" ht="12.75">
      <c r="U50" s="10"/>
      <c r="V50" s="10"/>
      <c r="W50" s="10"/>
      <c r="X50" s="10"/>
      <c r="Y50" s="22"/>
    </row>
    <row r="51" spans="21:25" ht="12.75">
      <c r="U51" s="10"/>
      <c r="V51" s="10"/>
      <c r="W51" s="10"/>
      <c r="X51" s="10"/>
      <c r="Y51" s="22"/>
    </row>
    <row r="52" spans="1:25" ht="12.75">
      <c r="A52" s="3"/>
      <c r="B52" s="11" t="s">
        <v>120</v>
      </c>
      <c r="C52" s="8"/>
      <c r="D52" s="8"/>
      <c r="E52" s="8"/>
      <c r="F52" s="8"/>
      <c r="G52" s="8"/>
      <c r="H52" s="8"/>
      <c r="I52" s="8"/>
      <c r="J52" s="8"/>
      <c r="K52" s="8"/>
      <c r="M52" s="3"/>
      <c r="N52" s="11" t="s">
        <v>119</v>
      </c>
      <c r="O52" s="8"/>
      <c r="P52" s="8"/>
      <c r="Q52" s="8"/>
      <c r="R52" s="8"/>
      <c r="U52" s="10"/>
      <c r="V52" s="23"/>
      <c r="W52" s="23"/>
      <c r="X52" s="23"/>
      <c r="Y52" s="22"/>
    </row>
    <row r="53" spans="1:25" ht="12.75">
      <c r="A53" s="9" t="s">
        <v>67</v>
      </c>
      <c r="B53" s="10" t="s">
        <v>68</v>
      </c>
      <c r="G53" s="9" t="s">
        <v>49</v>
      </c>
      <c r="H53" s="10" t="s">
        <v>77</v>
      </c>
      <c r="M53" s="9" t="s">
        <v>94</v>
      </c>
      <c r="N53" s="10" t="s">
        <v>108</v>
      </c>
      <c r="T53" s="9"/>
      <c r="U53" s="10"/>
      <c r="V53" s="10"/>
      <c r="W53" s="10"/>
      <c r="X53" s="10"/>
      <c r="Y53" s="22"/>
    </row>
    <row r="54" spans="1:25" ht="12.75">
      <c r="A54" s="9" t="s">
        <v>65</v>
      </c>
      <c r="B54" s="10" t="s">
        <v>66</v>
      </c>
      <c r="G54" s="9" t="s">
        <v>50</v>
      </c>
      <c r="H54" s="10" t="s">
        <v>78</v>
      </c>
      <c r="M54" s="9" t="s">
        <v>93</v>
      </c>
      <c r="N54" s="10" t="s">
        <v>109</v>
      </c>
      <c r="T54" s="9"/>
      <c r="U54" s="10"/>
      <c r="V54" s="10"/>
      <c r="W54" s="10"/>
      <c r="X54" s="10"/>
      <c r="Y54" s="22"/>
    </row>
    <row r="55" spans="1:25" ht="12.75">
      <c r="A55" s="9" t="s">
        <v>26</v>
      </c>
      <c r="B55" s="10" t="s">
        <v>64</v>
      </c>
      <c r="G55" s="9" t="s">
        <v>29</v>
      </c>
      <c r="H55" s="10" t="s">
        <v>79</v>
      </c>
      <c r="M55" s="9" t="s">
        <v>91</v>
      </c>
      <c r="N55" s="10" t="s">
        <v>107</v>
      </c>
      <c r="T55" s="9"/>
      <c r="U55" s="10"/>
      <c r="V55" s="10"/>
      <c r="W55" s="10"/>
      <c r="X55" s="10"/>
      <c r="Y55" s="22"/>
    </row>
    <row r="56" spans="1:25" ht="12.75">
      <c r="A56" s="9" t="s">
        <v>48</v>
      </c>
      <c r="B56" s="10" t="s">
        <v>63</v>
      </c>
      <c r="G56" s="9" t="s">
        <v>54</v>
      </c>
      <c r="H56" s="10" t="s">
        <v>80</v>
      </c>
      <c r="M56" s="9" t="s">
        <v>92</v>
      </c>
      <c r="N56" s="10" t="s">
        <v>110</v>
      </c>
      <c r="T56" s="9"/>
      <c r="U56" s="10"/>
      <c r="V56" s="10"/>
      <c r="W56" s="10"/>
      <c r="X56" s="10"/>
      <c r="Y56" s="22"/>
    </row>
    <row r="57" spans="1:25" ht="12.75">
      <c r="A57" s="9" t="s">
        <v>47</v>
      </c>
      <c r="B57" s="10" t="s">
        <v>62</v>
      </c>
      <c r="G57" s="9" t="s">
        <v>51</v>
      </c>
      <c r="H57" s="10" t="s">
        <v>104</v>
      </c>
      <c r="M57" s="9" t="s">
        <v>95</v>
      </c>
      <c r="N57" s="10" t="s">
        <v>111</v>
      </c>
      <c r="T57" s="9"/>
      <c r="U57" s="10"/>
      <c r="V57" s="10"/>
      <c r="W57" s="10"/>
      <c r="X57" s="10"/>
      <c r="Y57" s="22"/>
    </row>
    <row r="58" spans="1:25" ht="12.75">
      <c r="A58" s="9" t="s">
        <v>46</v>
      </c>
      <c r="B58" s="10" t="s">
        <v>69</v>
      </c>
      <c r="G58" s="9" t="s">
        <v>52</v>
      </c>
      <c r="H58" s="10" t="s">
        <v>105</v>
      </c>
      <c r="M58" s="9" t="s">
        <v>102</v>
      </c>
      <c r="N58" s="10" t="s">
        <v>113</v>
      </c>
      <c r="U58" s="10"/>
      <c r="V58" s="10"/>
      <c r="W58" s="10"/>
      <c r="X58" s="10"/>
      <c r="Y58" s="22"/>
    </row>
    <row r="59" spans="1:25" ht="12.75">
      <c r="A59" s="9" t="s">
        <v>22</v>
      </c>
      <c r="B59" s="10" t="s">
        <v>71</v>
      </c>
      <c r="G59" s="9" t="s">
        <v>53</v>
      </c>
      <c r="H59" s="10" t="s">
        <v>106</v>
      </c>
      <c r="M59" s="9" t="s">
        <v>101</v>
      </c>
      <c r="N59" s="10" t="s">
        <v>112</v>
      </c>
      <c r="T59" s="9"/>
      <c r="U59" s="10"/>
      <c r="V59" s="10"/>
      <c r="W59" s="10"/>
      <c r="X59" s="10"/>
      <c r="Y59" s="22"/>
    </row>
    <row r="60" spans="1:25" ht="12.75">
      <c r="A60" s="9" t="s">
        <v>23</v>
      </c>
      <c r="B60" s="10" t="s">
        <v>70</v>
      </c>
      <c r="G60" s="9" t="s">
        <v>55</v>
      </c>
      <c r="H60" s="10" t="s">
        <v>81</v>
      </c>
      <c r="M60" s="9" t="s">
        <v>96</v>
      </c>
      <c r="N60" s="10" t="s">
        <v>114</v>
      </c>
      <c r="T60" s="9"/>
      <c r="U60" s="10"/>
      <c r="V60" s="10"/>
      <c r="W60" s="10"/>
      <c r="X60" s="10"/>
      <c r="Y60" s="22"/>
    </row>
    <row r="61" spans="1:25" ht="12.75">
      <c r="A61" s="9" t="s">
        <v>24</v>
      </c>
      <c r="B61" s="10" t="s">
        <v>72</v>
      </c>
      <c r="G61" s="9" t="s">
        <v>32</v>
      </c>
      <c r="H61" s="10" t="s">
        <v>82</v>
      </c>
      <c r="M61" s="9" t="s">
        <v>97</v>
      </c>
      <c r="N61" s="10" t="s">
        <v>115</v>
      </c>
      <c r="T61" s="9"/>
      <c r="U61" s="10"/>
      <c r="V61" s="10"/>
      <c r="W61" s="10"/>
      <c r="X61" s="10"/>
      <c r="Y61" s="22"/>
    </row>
    <row r="62" spans="1:25" ht="12.75">
      <c r="A62" s="9" t="s">
        <v>25</v>
      </c>
      <c r="B62" s="10" t="s">
        <v>73</v>
      </c>
      <c r="M62" s="9" t="s">
        <v>98</v>
      </c>
      <c r="N62" s="10" t="s">
        <v>116</v>
      </c>
      <c r="U62" s="10"/>
      <c r="V62" s="10"/>
      <c r="W62" s="10"/>
      <c r="X62" s="10"/>
      <c r="Y62" s="22"/>
    </row>
    <row r="63" spans="1:25" ht="12.75">
      <c r="A63" s="9" t="s">
        <v>33</v>
      </c>
      <c r="B63" s="10" t="s">
        <v>74</v>
      </c>
      <c r="M63" s="9" t="s">
        <v>99</v>
      </c>
      <c r="N63" s="10" t="s">
        <v>117</v>
      </c>
      <c r="U63" s="10"/>
      <c r="V63" s="10"/>
      <c r="W63" s="10"/>
      <c r="X63" s="10"/>
      <c r="Y63" s="22"/>
    </row>
    <row r="64" spans="1:25" ht="12.75">
      <c r="A64" s="9" t="s">
        <v>27</v>
      </c>
      <c r="B64" s="10" t="s">
        <v>75</v>
      </c>
      <c r="M64" s="9" t="s">
        <v>100</v>
      </c>
      <c r="N64" s="10" t="s">
        <v>118</v>
      </c>
      <c r="U64" s="10"/>
      <c r="V64" s="10"/>
      <c r="W64" s="10"/>
      <c r="X64" s="10"/>
      <c r="Y64" s="22"/>
    </row>
    <row r="65" spans="1:2" ht="12.75">
      <c r="A65" s="9" t="s">
        <v>28</v>
      </c>
      <c r="B65" s="10" t="s">
        <v>76</v>
      </c>
    </row>
    <row r="66" spans="14:15" ht="12.75">
      <c r="N66"/>
      <c r="O66"/>
    </row>
    <row r="68" spans="1:7" ht="12.75">
      <c r="A68" s="5" t="s">
        <v>56</v>
      </c>
      <c r="B68" s="3"/>
      <c r="C68" s="8"/>
      <c r="D68" s="8"/>
      <c r="E68" s="8"/>
      <c r="F68" s="8"/>
      <c r="G68" s="8"/>
    </row>
    <row r="69" spans="1:2" ht="12.75">
      <c r="A69" t="s">
        <v>162</v>
      </c>
      <c r="B69" t="s">
        <v>161</v>
      </c>
    </row>
    <row r="70" spans="1:2" ht="12.75">
      <c r="A70" t="s">
        <v>163</v>
      </c>
      <c r="B70" t="s">
        <v>164</v>
      </c>
    </row>
    <row r="71" spans="1:2" ht="12.75">
      <c r="A71" t="s">
        <v>166</v>
      </c>
      <c r="B71" t="s">
        <v>165</v>
      </c>
    </row>
    <row r="73" spans="1:7" ht="12.75">
      <c r="A73" s="5" t="s">
        <v>57</v>
      </c>
      <c r="B73" s="3"/>
      <c r="C73" s="8"/>
      <c r="D73" s="8"/>
      <c r="E73" s="8"/>
      <c r="F73" s="8"/>
      <c r="G73" s="8"/>
    </row>
    <row r="74" ht="12.75">
      <c r="A74" t="s">
        <v>167</v>
      </c>
    </row>
    <row r="76" spans="1:7" ht="12.75">
      <c r="A76" s="5" t="s">
        <v>58</v>
      </c>
      <c r="B76" s="3"/>
      <c r="C76" s="8"/>
      <c r="D76" s="8"/>
      <c r="E76" s="8"/>
      <c r="F76" s="8"/>
      <c r="G76" s="8"/>
    </row>
    <row r="77" ht="12.75">
      <c r="A77" t="s">
        <v>167</v>
      </c>
    </row>
    <row r="79" spans="1:7" ht="12.75">
      <c r="A79" s="5" t="s">
        <v>59</v>
      </c>
      <c r="B79" s="3"/>
      <c r="C79" s="8"/>
      <c r="D79" s="8"/>
      <c r="E79" s="8"/>
      <c r="F79" s="8"/>
      <c r="G79" s="8"/>
    </row>
    <row r="80" ht="12.75">
      <c r="A80" t="s">
        <v>167</v>
      </c>
    </row>
    <row r="82" spans="1:2" ht="12.75">
      <c r="A82" s="5" t="s">
        <v>60</v>
      </c>
      <c r="B82" s="3"/>
    </row>
    <row r="83" spans="1:2" ht="12.75">
      <c r="A83" t="s">
        <v>168</v>
      </c>
      <c r="B83" t="s">
        <v>169</v>
      </c>
    </row>
    <row r="84" spans="1:2" ht="12.75">
      <c r="A84" t="s">
        <v>170</v>
      </c>
      <c r="B84" t="s">
        <v>171</v>
      </c>
    </row>
    <row r="86" spans="1:5" ht="12.75">
      <c r="A86" s="11" t="s">
        <v>121</v>
      </c>
      <c r="B86" s="8"/>
      <c r="C86" s="8"/>
      <c r="D86" s="8"/>
      <c r="E86" s="3"/>
    </row>
    <row r="87" spans="1:2" ht="12.75">
      <c r="A87" s="10" t="s">
        <v>172</v>
      </c>
      <c r="B87" s="2"/>
    </row>
    <row r="88" spans="1:2" ht="12.75">
      <c r="A88" s="10" t="s">
        <v>173</v>
      </c>
      <c r="B88" s="2"/>
    </row>
    <row r="90" spans="1:2" ht="12.75">
      <c r="A90" s="5" t="s">
        <v>197</v>
      </c>
      <c r="B90" s="3"/>
    </row>
    <row r="91" spans="1:2" ht="12.75">
      <c r="A91" t="s">
        <v>123</v>
      </c>
      <c r="B91" t="s">
        <v>124</v>
      </c>
    </row>
    <row r="92" spans="1:2" ht="12.75">
      <c r="A92" t="s">
        <v>125</v>
      </c>
      <c r="B92" t="s">
        <v>126</v>
      </c>
    </row>
    <row r="93" spans="1:2" ht="12.75">
      <c r="A93" t="s">
        <v>196</v>
      </c>
      <c r="B93" t="s">
        <v>198</v>
      </c>
    </row>
    <row r="95" spans="1:2" ht="12.75">
      <c r="A95" s="5" t="s">
        <v>127</v>
      </c>
      <c r="B95" s="3"/>
    </row>
    <row r="96" spans="1:2" ht="12.75">
      <c r="A96" t="s">
        <v>123</v>
      </c>
      <c r="B96" t="s">
        <v>128</v>
      </c>
    </row>
    <row r="97" spans="1:2" ht="12.75">
      <c r="A97" t="s">
        <v>125</v>
      </c>
      <c r="B97" t="s">
        <v>129</v>
      </c>
    </row>
    <row r="99" ht="12.75">
      <c r="A99" s="5" t="s">
        <v>199</v>
      </c>
    </row>
    <row r="100" spans="1:2" ht="12.75">
      <c r="A100" t="s">
        <v>196</v>
      </c>
      <c r="B100" t="s">
        <v>200</v>
      </c>
    </row>
    <row r="102" spans="1:25" ht="12.75">
      <c r="A102" s="3"/>
      <c r="B102" s="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3"/>
    </row>
    <row r="103" spans="1:25" ht="12.75">
      <c r="A103" s="26"/>
      <c r="B103" s="26"/>
      <c r="C103" s="27"/>
      <c r="D103" s="27"/>
      <c r="E103" s="27"/>
      <c r="F103" s="27"/>
      <c r="G103" s="27"/>
      <c r="H103" s="28" t="s">
        <v>201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6"/>
    </row>
    <row r="104" ht="12.75">
      <c r="A104" s="6" t="s">
        <v>85</v>
      </c>
    </row>
    <row r="105" ht="12.75">
      <c r="A105" t="s">
        <v>132</v>
      </c>
    </row>
    <row r="106" ht="13.5" thickBot="1"/>
    <row r="107" spans="3:13" ht="13.5" thickBot="1">
      <c r="C107" s="13"/>
      <c r="D107" s="14"/>
      <c r="E107" s="15"/>
      <c r="F107" s="14"/>
      <c r="G107" s="16" t="s">
        <v>203</v>
      </c>
      <c r="H107" s="19">
        <f>SUM(M107:M108)</f>
        <v>548</v>
      </c>
      <c r="J107"/>
      <c r="K107"/>
      <c r="L107" s="12" t="s">
        <v>86</v>
      </c>
      <c r="M107" s="2">
        <f>+Y138</f>
        <v>415</v>
      </c>
    </row>
    <row r="108" spans="3:13" ht="13.5" thickBot="1">
      <c r="C108" s="13"/>
      <c r="D108" s="14"/>
      <c r="E108" s="18"/>
      <c r="F108" s="18"/>
      <c r="G108" s="16" t="s">
        <v>133</v>
      </c>
      <c r="H108" s="20">
        <f>+H107/24</f>
        <v>22.833333333333332</v>
      </c>
      <c r="J108"/>
      <c r="K108"/>
      <c r="L108" s="12" t="s">
        <v>87</v>
      </c>
      <c r="M108" s="2">
        <f>+N142</f>
        <v>133</v>
      </c>
    </row>
    <row r="109" ht="12.75">
      <c r="D109"/>
    </row>
    <row r="111" ht="12.75">
      <c r="A111" s="6" t="s">
        <v>88</v>
      </c>
    </row>
    <row r="112" spans="2:24" ht="12.75">
      <c r="B112" s="12" t="s">
        <v>83</v>
      </c>
      <c r="C112" s="2">
        <v>1</v>
      </c>
      <c r="D112" s="2">
        <v>2</v>
      </c>
      <c r="E112" s="2">
        <v>4</v>
      </c>
      <c r="F112" s="2">
        <v>5</v>
      </c>
      <c r="G112" s="2">
        <v>7</v>
      </c>
      <c r="H112" s="2">
        <v>10</v>
      </c>
      <c r="I112" s="2">
        <v>10</v>
      </c>
      <c r="J112" s="2">
        <v>15</v>
      </c>
      <c r="K112" s="2">
        <v>20</v>
      </c>
      <c r="L112" s="2">
        <v>25</v>
      </c>
      <c r="M112" s="2">
        <v>25</v>
      </c>
      <c r="N112" s="2">
        <v>20</v>
      </c>
      <c r="O112" s="2">
        <v>30</v>
      </c>
      <c r="P112" s="2">
        <v>3</v>
      </c>
      <c r="Q112" s="2">
        <v>5</v>
      </c>
      <c r="R112" s="2">
        <v>10</v>
      </c>
      <c r="S112" s="2">
        <v>5</v>
      </c>
      <c r="T112" s="2">
        <v>6</v>
      </c>
      <c r="U112" s="2">
        <v>8</v>
      </c>
      <c r="V112" s="2">
        <v>11</v>
      </c>
      <c r="W112" s="2">
        <v>2</v>
      </c>
      <c r="X112" s="2">
        <v>1</v>
      </c>
    </row>
    <row r="113" spans="1:25" ht="12.75">
      <c r="A113" s="5" t="s">
        <v>30</v>
      </c>
      <c r="B113" s="4" t="s">
        <v>34</v>
      </c>
      <c r="C113" s="4" t="s">
        <v>67</v>
      </c>
      <c r="D113" s="4" t="s">
        <v>122</v>
      </c>
      <c r="E113" s="4" t="s">
        <v>26</v>
      </c>
      <c r="F113" s="4" t="s">
        <v>48</v>
      </c>
      <c r="G113" s="4" t="s">
        <v>47</v>
      </c>
      <c r="H113" s="4" t="s">
        <v>46</v>
      </c>
      <c r="I113" s="4" t="s">
        <v>22</v>
      </c>
      <c r="J113" s="4" t="s">
        <v>23</v>
      </c>
      <c r="K113" s="4" t="s">
        <v>24</v>
      </c>
      <c r="L113" s="4" t="s">
        <v>25</v>
      </c>
      <c r="M113" s="4" t="s">
        <v>33</v>
      </c>
      <c r="N113" s="4" t="s">
        <v>27</v>
      </c>
      <c r="O113" s="4" t="s">
        <v>28</v>
      </c>
      <c r="P113" s="4" t="s">
        <v>50</v>
      </c>
      <c r="Q113" s="4" t="s">
        <v>49</v>
      </c>
      <c r="R113" s="4" t="s">
        <v>29</v>
      </c>
      <c r="S113" s="4" t="s">
        <v>54</v>
      </c>
      <c r="T113" s="4" t="s">
        <v>51</v>
      </c>
      <c r="U113" s="4" t="s">
        <v>52</v>
      </c>
      <c r="V113" s="4" t="s">
        <v>53</v>
      </c>
      <c r="W113" s="4" t="s">
        <v>55</v>
      </c>
      <c r="X113" s="4" t="s">
        <v>32</v>
      </c>
      <c r="Y113" s="4" t="s">
        <v>84</v>
      </c>
    </row>
    <row r="114" spans="1:25" ht="12.75">
      <c r="A114" t="s">
        <v>2</v>
      </c>
      <c r="B114" s="1" t="s">
        <v>130</v>
      </c>
      <c r="C114" s="2">
        <v>4</v>
      </c>
      <c r="D114" s="2">
        <v>1</v>
      </c>
      <c r="Y114">
        <f aca="true" t="shared" si="3" ref="Y114:Y137">+C114*$C$16+D114*$D$16+E114*$E$16+F114*$F$16+G114*$G$16+H114*$H$16+I114*$I$16+J114*$J$16+K114*$K$16+L114*$L$16+M114*$M$16+N114*$N$16+O114*$O$16+P114*$P$16+Q114*$Q$16+R114*$R$16+S114*$S$16+T114*$T$16+U114*$U$16+V114*$V$16+W114*$W$16+X114*$X$16</f>
        <v>6</v>
      </c>
    </row>
    <row r="115" spans="1:25" ht="12.75">
      <c r="A115" t="s">
        <v>0</v>
      </c>
      <c r="B115" s="1" t="s">
        <v>35</v>
      </c>
      <c r="Y115">
        <f t="shared" si="3"/>
        <v>0</v>
      </c>
    </row>
    <row r="116" spans="1:25" ht="12.75">
      <c r="A116" t="s">
        <v>31</v>
      </c>
      <c r="B116" s="1" t="s">
        <v>36</v>
      </c>
      <c r="C116" s="2">
        <v>4</v>
      </c>
      <c r="D116" s="2">
        <v>3</v>
      </c>
      <c r="E116" s="2">
        <v>1</v>
      </c>
      <c r="P116" s="2">
        <v>1</v>
      </c>
      <c r="Q116" s="2">
        <v>1</v>
      </c>
      <c r="X116" s="2">
        <v>7</v>
      </c>
      <c r="Y116">
        <f t="shared" si="3"/>
        <v>29</v>
      </c>
    </row>
    <row r="117" spans="1:25" ht="12.75">
      <c r="A117" t="s">
        <v>1</v>
      </c>
      <c r="B117" s="1" t="s">
        <v>35</v>
      </c>
      <c r="C117" s="2">
        <v>2</v>
      </c>
      <c r="Y117">
        <f t="shared" si="3"/>
        <v>2</v>
      </c>
    </row>
    <row r="118" spans="1:25" ht="12.75">
      <c r="A118" t="s">
        <v>3</v>
      </c>
      <c r="B118" s="1" t="s">
        <v>37</v>
      </c>
      <c r="C118" s="2">
        <v>3</v>
      </c>
      <c r="D118" s="2">
        <v>3</v>
      </c>
      <c r="E118" s="2">
        <v>6</v>
      </c>
      <c r="F118" s="2">
        <v>1</v>
      </c>
      <c r="G118" s="2">
        <v>1</v>
      </c>
      <c r="H118" s="2">
        <v>4</v>
      </c>
      <c r="S118" s="2">
        <v>1</v>
      </c>
      <c r="Y118">
        <f t="shared" si="3"/>
        <v>90</v>
      </c>
    </row>
    <row r="119" spans="1:25" ht="12.75">
      <c r="A119" t="s">
        <v>4</v>
      </c>
      <c r="B119" s="1" t="s">
        <v>38</v>
      </c>
      <c r="C119" s="2">
        <v>4</v>
      </c>
      <c r="D119" s="2">
        <v>3</v>
      </c>
      <c r="E119" s="2">
        <v>3</v>
      </c>
      <c r="P119" s="2">
        <v>1</v>
      </c>
      <c r="Q119" s="2">
        <v>2</v>
      </c>
      <c r="S119" s="2">
        <v>1</v>
      </c>
      <c r="X119" s="2">
        <v>9</v>
      </c>
      <c r="Y119">
        <f t="shared" si="3"/>
        <v>49</v>
      </c>
    </row>
    <row r="120" spans="1:25" ht="12.75">
      <c r="A120" t="s">
        <v>5</v>
      </c>
      <c r="B120" s="1" t="s">
        <v>39</v>
      </c>
      <c r="C120" s="2">
        <v>4</v>
      </c>
      <c r="D120" s="2">
        <v>3</v>
      </c>
      <c r="E120" s="2">
        <v>5</v>
      </c>
      <c r="F120" s="2">
        <v>2</v>
      </c>
      <c r="G120" s="2">
        <v>1</v>
      </c>
      <c r="H120" s="2">
        <v>2</v>
      </c>
      <c r="P120" s="2">
        <v>3</v>
      </c>
      <c r="S120" s="2">
        <v>1</v>
      </c>
      <c r="X120" s="2">
        <v>8</v>
      </c>
      <c r="Y120">
        <f t="shared" si="3"/>
        <v>89</v>
      </c>
    </row>
    <row r="121" spans="1:25" ht="12.75">
      <c r="A121" t="s">
        <v>7</v>
      </c>
      <c r="B121" s="1" t="s">
        <v>40</v>
      </c>
      <c r="C121" s="2">
        <v>2</v>
      </c>
      <c r="Y121">
        <f t="shared" si="3"/>
        <v>2</v>
      </c>
    </row>
    <row r="122" spans="1:25" ht="12.75">
      <c r="A122" t="s">
        <v>6</v>
      </c>
      <c r="B122" s="1" t="s">
        <v>41</v>
      </c>
      <c r="Y122">
        <f t="shared" si="3"/>
        <v>0</v>
      </c>
    </row>
    <row r="123" spans="1:25" ht="12.75">
      <c r="A123" t="s">
        <v>8</v>
      </c>
      <c r="B123" s="1" t="s">
        <v>42</v>
      </c>
      <c r="C123" s="2">
        <v>4</v>
      </c>
      <c r="D123" s="2">
        <v>2</v>
      </c>
      <c r="Y123">
        <f t="shared" si="3"/>
        <v>8</v>
      </c>
    </row>
    <row r="124" spans="1:25" ht="12.75">
      <c r="A124" t="s">
        <v>9</v>
      </c>
      <c r="B124" s="1" t="s">
        <v>43</v>
      </c>
      <c r="C124" s="2">
        <v>3</v>
      </c>
      <c r="Y124">
        <f t="shared" si="3"/>
        <v>3</v>
      </c>
    </row>
    <row r="125" spans="1:25" ht="12.75">
      <c r="A125" t="s">
        <v>10</v>
      </c>
      <c r="B125" s="1" t="s">
        <v>44</v>
      </c>
      <c r="Y125">
        <f t="shared" si="3"/>
        <v>0</v>
      </c>
    </row>
    <row r="126" spans="1:25" ht="12.75">
      <c r="A126" t="s">
        <v>131</v>
      </c>
      <c r="B126" s="1" t="s">
        <v>44</v>
      </c>
      <c r="C126" s="2">
        <v>1</v>
      </c>
      <c r="Y126">
        <f t="shared" si="3"/>
        <v>1</v>
      </c>
    </row>
    <row r="127" spans="1:25" ht="12.75">
      <c r="A127" t="s">
        <v>11</v>
      </c>
      <c r="B127" s="1" t="s">
        <v>42</v>
      </c>
      <c r="C127" s="2">
        <v>4</v>
      </c>
      <c r="Y127">
        <f t="shared" si="3"/>
        <v>4</v>
      </c>
    </row>
    <row r="128" spans="1:25" ht="12.75">
      <c r="A128" t="s">
        <v>12</v>
      </c>
      <c r="B128" s="1" t="s">
        <v>40</v>
      </c>
      <c r="C128" s="2">
        <v>3</v>
      </c>
      <c r="D128" s="2">
        <v>1</v>
      </c>
      <c r="Y128">
        <f t="shared" si="3"/>
        <v>5</v>
      </c>
    </row>
    <row r="129" spans="1:25" ht="12.75">
      <c r="A129" t="s">
        <v>13</v>
      </c>
      <c r="B129" s="1" t="s">
        <v>44</v>
      </c>
      <c r="C129" s="2">
        <v>4</v>
      </c>
      <c r="D129" s="2">
        <v>4</v>
      </c>
      <c r="Y129">
        <f t="shared" si="3"/>
        <v>12</v>
      </c>
    </row>
    <row r="130" spans="1:25" ht="12.75">
      <c r="A130" t="s">
        <v>14</v>
      </c>
      <c r="B130" s="1" t="s">
        <v>36</v>
      </c>
      <c r="C130" s="2">
        <v>4</v>
      </c>
      <c r="Y130">
        <f t="shared" si="3"/>
        <v>4</v>
      </c>
    </row>
    <row r="131" spans="1:25" ht="12.75">
      <c r="A131" t="s">
        <v>15</v>
      </c>
      <c r="B131" s="1" t="s">
        <v>44</v>
      </c>
      <c r="C131" s="2">
        <v>4</v>
      </c>
      <c r="D131" s="2">
        <v>4</v>
      </c>
      <c r="J131" s="2">
        <v>1</v>
      </c>
      <c r="L131" s="2">
        <v>1</v>
      </c>
      <c r="M131" s="2">
        <v>1</v>
      </c>
      <c r="P131" s="2">
        <v>1</v>
      </c>
      <c r="Q131" s="2">
        <v>1</v>
      </c>
      <c r="W131" s="2">
        <v>2</v>
      </c>
      <c r="X131" s="2">
        <v>4</v>
      </c>
      <c r="Y131">
        <f t="shared" si="3"/>
        <v>93</v>
      </c>
    </row>
    <row r="132" spans="1:25" ht="12.75">
      <c r="A132" t="s">
        <v>16</v>
      </c>
      <c r="B132" s="1" t="s">
        <v>39</v>
      </c>
      <c r="C132" s="2">
        <v>3</v>
      </c>
      <c r="D132" s="2">
        <v>2</v>
      </c>
      <c r="Y132">
        <f t="shared" si="3"/>
        <v>7</v>
      </c>
    </row>
    <row r="133" spans="1:25" ht="12.75">
      <c r="A133" t="s">
        <v>17</v>
      </c>
      <c r="B133" s="1" t="s">
        <v>21</v>
      </c>
      <c r="C133" s="2">
        <v>2</v>
      </c>
      <c r="D133" s="2">
        <v>1</v>
      </c>
      <c r="Y133">
        <f t="shared" si="3"/>
        <v>4</v>
      </c>
    </row>
    <row r="134" spans="1:25" ht="12.75">
      <c r="A134" t="s">
        <v>18</v>
      </c>
      <c r="B134" s="1" t="s">
        <v>36</v>
      </c>
      <c r="Y134">
        <f t="shared" si="3"/>
        <v>0</v>
      </c>
    </row>
    <row r="135" spans="1:25" ht="12.75">
      <c r="A135" t="s">
        <v>19</v>
      </c>
      <c r="B135" s="1" t="s">
        <v>35</v>
      </c>
      <c r="C135" s="2">
        <v>2</v>
      </c>
      <c r="D135" s="2">
        <v>1</v>
      </c>
      <c r="Y135">
        <f t="shared" si="3"/>
        <v>4</v>
      </c>
    </row>
    <row r="136" spans="1:25" ht="12.75">
      <c r="A136" t="s">
        <v>20</v>
      </c>
      <c r="B136" s="1" t="s">
        <v>36</v>
      </c>
      <c r="Y136">
        <f t="shared" si="3"/>
        <v>0</v>
      </c>
    </row>
    <row r="137" spans="1:25" ht="12.75">
      <c r="A137" s="3" t="s">
        <v>45</v>
      </c>
      <c r="B137" s="7" t="s">
        <v>41</v>
      </c>
      <c r="C137" s="8">
        <v>3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">
        <f t="shared" si="3"/>
        <v>3</v>
      </c>
    </row>
    <row r="138" spans="1:25" ht="12.75">
      <c r="A138" s="6" t="s">
        <v>61</v>
      </c>
      <c r="B138" s="1"/>
      <c r="C138" s="2">
        <f aca="true" t="shared" si="4" ref="C138:W138">SUM(C114:C137)</f>
        <v>60</v>
      </c>
      <c r="D138" s="2">
        <f t="shared" si="4"/>
        <v>28</v>
      </c>
      <c r="E138" s="2">
        <f t="shared" si="4"/>
        <v>15</v>
      </c>
      <c r="F138" s="2">
        <f t="shared" si="4"/>
        <v>3</v>
      </c>
      <c r="G138" s="2">
        <f t="shared" si="4"/>
        <v>2</v>
      </c>
      <c r="H138" s="2">
        <f t="shared" si="4"/>
        <v>6</v>
      </c>
      <c r="I138" s="2">
        <f t="shared" si="4"/>
        <v>0</v>
      </c>
      <c r="J138" s="2">
        <f t="shared" si="4"/>
        <v>1</v>
      </c>
      <c r="K138" s="2">
        <f t="shared" si="4"/>
        <v>0</v>
      </c>
      <c r="L138" s="2">
        <f t="shared" si="4"/>
        <v>1</v>
      </c>
      <c r="M138" s="2">
        <f t="shared" si="4"/>
        <v>1</v>
      </c>
      <c r="N138" s="2">
        <f t="shared" si="4"/>
        <v>0</v>
      </c>
      <c r="O138" s="2">
        <f t="shared" si="4"/>
        <v>0</v>
      </c>
      <c r="P138" s="2">
        <f t="shared" si="4"/>
        <v>6</v>
      </c>
      <c r="Q138" s="2">
        <f t="shared" si="4"/>
        <v>4</v>
      </c>
      <c r="R138" s="2">
        <f t="shared" si="4"/>
        <v>0</v>
      </c>
      <c r="S138" s="2">
        <f t="shared" si="4"/>
        <v>3</v>
      </c>
      <c r="T138" s="2">
        <f t="shared" si="4"/>
        <v>0</v>
      </c>
      <c r="U138" s="2">
        <f t="shared" si="4"/>
        <v>0</v>
      </c>
      <c r="V138" s="2">
        <f t="shared" si="4"/>
        <v>0</v>
      </c>
      <c r="W138" s="2">
        <f t="shared" si="4"/>
        <v>2</v>
      </c>
      <c r="X138" s="2">
        <v>4</v>
      </c>
      <c r="Y138" s="6">
        <f>SUM(Y114:Y137)</f>
        <v>415</v>
      </c>
    </row>
    <row r="139" spans="1:25" ht="12.75">
      <c r="A139" s="6"/>
      <c r="B139" s="1"/>
      <c r="Y139" s="6"/>
    </row>
    <row r="140" spans="1:13" ht="12.75">
      <c r="A140" s="12" t="s">
        <v>83</v>
      </c>
      <c r="B140">
        <v>2</v>
      </c>
      <c r="C140" s="2">
        <v>2</v>
      </c>
      <c r="D140" s="2">
        <v>5</v>
      </c>
      <c r="E140" s="2">
        <v>5</v>
      </c>
      <c r="F140" s="2">
        <v>25</v>
      </c>
      <c r="G140" s="2">
        <v>10</v>
      </c>
      <c r="H140" s="2">
        <v>15</v>
      </c>
      <c r="I140" s="2">
        <v>15</v>
      </c>
      <c r="J140" s="2">
        <v>10</v>
      </c>
      <c r="K140" s="2">
        <v>25</v>
      </c>
      <c r="L140" s="2">
        <v>25</v>
      </c>
      <c r="M140" s="2">
        <v>50</v>
      </c>
    </row>
    <row r="141" spans="1:14" ht="12.75">
      <c r="A141" s="5" t="s">
        <v>89</v>
      </c>
      <c r="B141" s="4" t="s">
        <v>94</v>
      </c>
      <c r="C141" s="4" t="s">
        <v>93</v>
      </c>
      <c r="D141" s="4" t="s">
        <v>91</v>
      </c>
      <c r="E141" s="4" t="s">
        <v>92</v>
      </c>
      <c r="F141" s="4" t="s">
        <v>95</v>
      </c>
      <c r="G141" s="4" t="s">
        <v>102</v>
      </c>
      <c r="H141" s="4" t="s">
        <v>101</v>
      </c>
      <c r="I141" s="4" t="s">
        <v>96</v>
      </c>
      <c r="J141" s="4" t="s">
        <v>97</v>
      </c>
      <c r="K141" s="4" t="s">
        <v>98</v>
      </c>
      <c r="L141" s="4" t="s">
        <v>99</v>
      </c>
      <c r="M141" s="4" t="s">
        <v>100</v>
      </c>
      <c r="N141" s="4" t="s">
        <v>103</v>
      </c>
    </row>
    <row r="142" spans="1:14" ht="12.75">
      <c r="A142" t="s">
        <v>90</v>
      </c>
      <c r="B142" s="2">
        <v>24</v>
      </c>
      <c r="C142" s="2">
        <v>10</v>
      </c>
      <c r="D142">
        <v>1</v>
      </c>
      <c r="E142" s="2">
        <v>0</v>
      </c>
      <c r="F142" s="2">
        <v>0</v>
      </c>
      <c r="G142" s="2">
        <v>2</v>
      </c>
      <c r="H142" s="2">
        <v>0</v>
      </c>
      <c r="I142" s="2">
        <v>2</v>
      </c>
      <c r="J142" s="2">
        <v>1</v>
      </c>
      <c r="K142" s="2">
        <v>0</v>
      </c>
      <c r="L142" s="2">
        <v>0</v>
      </c>
      <c r="M142" s="2">
        <v>0</v>
      </c>
      <c r="N142" s="17">
        <f>+B142*B140+C142*C140+D142*D140+E142*E140+F142*F140+G142*G140+H142*H140+I142*I140+J142*J140+K142*K140+L142*L140+M142*M140</f>
        <v>133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2002-07-15T15:05:10Z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