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<sst xmlns="http://schemas.openxmlformats.org/spreadsheetml/2006/main" count="87" uniqueCount="45">
  <si>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Season</t>
  </si>
  <si>
    <t>Game</t>
  </si>
  <si>
    <t>Attendance</t>
  </si>
  <si>
    <t>Revenue</t>
  </si>
  <si>
    <t>BGSU</t>
  </si>
  <si>
    <t>MD</t>
  </si>
  <si>
    <t>Temple</t>
  </si>
  <si>
    <t>Rutgers</t>
  </si>
  <si>
    <t>ECU</t>
  </si>
  <si>
    <t>Syracuse</t>
  </si>
  <si>
    <t>Ark. St.</t>
  </si>
  <si>
    <t>WVU</t>
  </si>
  <si>
    <t>Pitt</t>
  </si>
  <si>
    <t>UVa</t>
  </si>
  <si>
    <t>1993 source: Hokie Huddler</t>
  </si>
  <si>
    <t>1994 source: Roanoke Times</t>
  </si>
  <si>
    <t>BC</t>
  </si>
  <si>
    <t>Cinci</t>
  </si>
  <si>
    <t>Miami</t>
  </si>
  <si>
    <t>Akron</t>
  </si>
  <si>
    <t>1995 source: USA Today</t>
  </si>
  <si>
    <t>SW Lou.</t>
  </si>
  <si>
    <t>Mia (OH)</t>
  </si>
  <si>
    <t>UAB</t>
  </si>
  <si>
    <t>JMU</t>
  </si>
  <si>
    <t>Clemson</t>
  </si>
  <si>
    <t>UConn</t>
  </si>
  <si>
    <t>WMU</t>
  </si>
  <si>
    <t>UCF</t>
  </si>
  <si>
    <t>Adj. Rev.</t>
  </si>
  <si>
    <t>Per-Game</t>
  </si>
  <si>
    <t>vtfootballticketrevenue.xls</t>
  </si>
  <si>
    <t>Estimated VT Football Ticket Revenue in the Beamer Bowl Era (1993-2001)</t>
  </si>
  <si>
    <t>Tix Sold</t>
  </si>
  <si>
    <t>Ave. Per-</t>
  </si>
  <si>
    <t>Game Discount</t>
  </si>
  <si>
    <t>Total</t>
  </si>
  <si>
    <t>Attendance Sources</t>
  </si>
  <si>
    <t>(all others from VT media guides)</t>
  </si>
  <si>
    <t>All other tickets assumed full price paid</t>
  </si>
  <si>
    <t>Ticket</t>
  </si>
  <si>
    <t>Price</t>
  </si>
  <si>
    <t>Home</t>
  </si>
  <si>
    <t>Games</t>
  </si>
  <si>
    <t>Assumed corporate/promo tickets: 4,000/game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</si>
</sst>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8" fontId="0" fillId="0" borderId="0" xfId="15" applyNumberFormat="1" applyAlignment="1">
      <alignment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7.28125" style="0" customWidth="1"/>
    <col min="4" max="4" width="11.57421875" style="0" customWidth="1"/>
    <col min="5" max="5" width="11.421875" style="0" customWidth="1"/>
    <col min="6" max="6" width="10.7109375" style="0" bestFit="1" customWidth="1"/>
    <col min="9" max="9" width="11.28125" style="0" customWidth="1"/>
    <col min="10" max="10" width="11.7109375" style="0" customWidth="1"/>
    <col min="11" max="11" width="11.140625" style="0" customWidth="1"/>
  </cols>
  <sheetData>
    <row r="1" ht="12.75">
      <c r="A1" s="4" t="s">
        <v>32</v>
      </c>
    </row>
    <row r="2" ht="12.75">
      <c r="A2" t="s">
        <v>31</v>
      </c>
    </row>
    <row r="3" spans="5:11" ht="12.75">
      <c r="E3" s="4" t="s">
        <v>37</v>
      </c>
      <c r="H3" s="8"/>
      <c r="I3" s="11" t="s">
        <v>42</v>
      </c>
      <c r="J3" s="9" t="s">
        <v>36</v>
      </c>
      <c r="K3" s="8"/>
    </row>
    <row r="4" spans="1:11" ht="12.75">
      <c r="A4" t="s">
        <v>44</v>
      </c>
      <c r="E4" t="s">
        <v>14</v>
      </c>
      <c r="H4" s="10" t="s">
        <v>0</v>
      </c>
      <c r="I4" s="10" t="s">
        <v>43</v>
      </c>
      <c r="J4" s="10" t="s">
        <v>3</v>
      </c>
      <c r="K4" s="10" t="s">
        <v>30</v>
      </c>
    </row>
    <row r="5" spans="1:11" ht="12.75">
      <c r="A5" t="s">
        <v>39</v>
      </c>
      <c r="E5" t="s">
        <v>15</v>
      </c>
      <c r="H5">
        <v>1993</v>
      </c>
      <c r="I5" s="8">
        <v>6</v>
      </c>
      <c r="J5" s="1">
        <f>SUM(F10:F15)</f>
        <v>4113752</v>
      </c>
      <c r="K5" s="3">
        <f>+J5/6</f>
        <v>685625.3333333334</v>
      </c>
    </row>
    <row r="6" spans="5:11" ht="12.75">
      <c r="E6" t="s">
        <v>20</v>
      </c>
      <c r="H6">
        <v>1994</v>
      </c>
      <c r="I6" s="8">
        <v>6</v>
      </c>
      <c r="J6" s="1">
        <f>SUM(F16:F21)</f>
        <v>5525326</v>
      </c>
      <c r="K6" s="3">
        <f>+J6/6</f>
        <v>920887.6666666666</v>
      </c>
    </row>
    <row r="7" spans="5:11" ht="12.75">
      <c r="E7" t="s">
        <v>38</v>
      </c>
      <c r="H7">
        <v>1995</v>
      </c>
      <c r="I7" s="8">
        <v>5</v>
      </c>
      <c r="J7" s="1">
        <f>SUM(F22:F26)</f>
        <v>4347482</v>
      </c>
      <c r="K7" s="3">
        <f>+J7/5</f>
        <v>869496.4</v>
      </c>
    </row>
    <row r="8" spans="3:11" ht="12.75">
      <c r="C8" s="9" t="s">
        <v>40</v>
      </c>
      <c r="D8" s="8"/>
      <c r="E8" s="8"/>
      <c r="F8" s="8"/>
      <c r="H8">
        <v>1996</v>
      </c>
      <c r="I8" s="8">
        <v>7</v>
      </c>
      <c r="J8" s="1">
        <f>SUM(F27:F33)</f>
        <v>6424484</v>
      </c>
      <c r="K8" s="3">
        <f>+J8/7</f>
        <v>917783.4285714285</v>
      </c>
    </row>
    <row r="9" spans="1:11" ht="12.75">
      <c r="A9" s="5" t="s">
        <v>0</v>
      </c>
      <c r="B9" s="5" t="s">
        <v>1</v>
      </c>
      <c r="C9" s="10" t="s">
        <v>41</v>
      </c>
      <c r="D9" s="10" t="s">
        <v>2</v>
      </c>
      <c r="E9" s="10" t="s">
        <v>3</v>
      </c>
      <c r="F9" s="10" t="s">
        <v>29</v>
      </c>
      <c r="H9">
        <v>1997</v>
      </c>
      <c r="I9" s="8">
        <v>6</v>
      </c>
      <c r="J9" s="1">
        <f>SUM(F34:F39)</f>
        <v>5674056</v>
      </c>
      <c r="K9" s="3">
        <f>+J9/6</f>
        <v>945676</v>
      </c>
    </row>
    <row r="10" spans="1:11" ht="12.75">
      <c r="A10">
        <v>1993</v>
      </c>
      <c r="B10" t="s">
        <v>4</v>
      </c>
      <c r="C10" s="1">
        <v>16</v>
      </c>
      <c r="D10" s="2">
        <v>37732</v>
      </c>
      <c r="E10" s="1">
        <f aca="true" t="shared" si="0" ref="E10:E21">+(D10-4000)*C10</f>
        <v>539712</v>
      </c>
      <c r="F10" s="1">
        <v>539712</v>
      </c>
      <c r="H10">
        <v>1998</v>
      </c>
      <c r="I10" s="8">
        <v>6</v>
      </c>
      <c r="J10" s="1">
        <f>SUM(F40:F45)</f>
        <v>6709177</v>
      </c>
      <c r="K10" s="3">
        <f>+J10/6</f>
        <v>1118196.1666666667</v>
      </c>
    </row>
    <row r="11" spans="2:11" ht="12.75">
      <c r="B11" t="s">
        <v>5</v>
      </c>
      <c r="C11" s="1">
        <v>20</v>
      </c>
      <c r="D11" s="2">
        <v>38829</v>
      </c>
      <c r="E11" s="1">
        <f t="shared" si="0"/>
        <v>696580</v>
      </c>
      <c r="F11" s="1">
        <v>696580</v>
      </c>
      <c r="H11">
        <v>1999</v>
      </c>
      <c r="I11" s="8">
        <v>6</v>
      </c>
      <c r="J11" s="1">
        <f>SUM(F46:F51)</f>
        <v>7141421</v>
      </c>
      <c r="K11" s="3">
        <f>+J11/6</f>
        <v>1190236.8333333333</v>
      </c>
    </row>
    <row r="12" spans="2:11" ht="12.75">
      <c r="B12" t="s">
        <v>6</v>
      </c>
      <c r="C12" s="1">
        <v>20</v>
      </c>
      <c r="D12" s="2">
        <v>40634</v>
      </c>
      <c r="E12" s="1">
        <f t="shared" si="0"/>
        <v>732680</v>
      </c>
      <c r="F12" s="1">
        <v>732680</v>
      </c>
      <c r="H12">
        <v>2000</v>
      </c>
      <c r="I12" s="8">
        <v>6</v>
      </c>
      <c r="J12" s="1">
        <f>SUM(F52:F57)</f>
        <v>8781696</v>
      </c>
      <c r="K12" s="3">
        <f>+J12/6</f>
        <v>1463616</v>
      </c>
    </row>
    <row r="13" spans="2:11" ht="12.75">
      <c r="B13" t="s">
        <v>7</v>
      </c>
      <c r="C13" s="1">
        <v>20</v>
      </c>
      <c r="D13" s="2">
        <v>40211</v>
      </c>
      <c r="E13" s="1">
        <f t="shared" si="0"/>
        <v>724220</v>
      </c>
      <c r="F13" s="1">
        <v>724220</v>
      </c>
      <c r="H13">
        <v>2001</v>
      </c>
      <c r="I13" s="8">
        <v>6</v>
      </c>
      <c r="J13" s="1">
        <f>SUM(F58:F63)</f>
        <v>8343216</v>
      </c>
      <c r="K13" s="3">
        <f>+J13/6</f>
        <v>1390536</v>
      </c>
    </row>
    <row r="14" spans="2:6" ht="12.75">
      <c r="B14" t="s">
        <v>8</v>
      </c>
      <c r="C14" s="1">
        <v>20</v>
      </c>
      <c r="D14" s="2">
        <v>34306</v>
      </c>
      <c r="E14" s="1">
        <f t="shared" si="0"/>
        <v>606120</v>
      </c>
      <c r="F14" s="1">
        <v>606120</v>
      </c>
    </row>
    <row r="15" spans="2:6" ht="12.75">
      <c r="B15" t="s">
        <v>9</v>
      </c>
      <c r="C15" s="1">
        <v>20</v>
      </c>
      <c r="D15" s="2">
        <v>44722</v>
      </c>
      <c r="E15" s="1">
        <f t="shared" si="0"/>
        <v>814440</v>
      </c>
      <c r="F15" s="1">
        <v>814440</v>
      </c>
    </row>
    <row r="16" spans="1:6" ht="12.75">
      <c r="A16">
        <v>1994</v>
      </c>
      <c r="B16" t="s">
        <v>10</v>
      </c>
      <c r="C16" s="1">
        <v>20</v>
      </c>
      <c r="D16" s="2">
        <v>38626</v>
      </c>
      <c r="E16" s="1">
        <f t="shared" si="0"/>
        <v>692520</v>
      </c>
      <c r="F16" s="1">
        <v>692520</v>
      </c>
    </row>
    <row r="17" spans="2:10" ht="12.75">
      <c r="B17" t="s">
        <v>11</v>
      </c>
      <c r="C17" s="1">
        <v>22</v>
      </c>
      <c r="D17" s="2">
        <v>49679</v>
      </c>
      <c r="E17" s="1">
        <f t="shared" si="0"/>
        <v>1004938</v>
      </c>
      <c r="F17" s="1">
        <v>1004938</v>
      </c>
      <c r="H17" s="8"/>
      <c r="I17" s="9" t="s">
        <v>0</v>
      </c>
      <c r="J17" s="4" t="s">
        <v>34</v>
      </c>
    </row>
    <row r="18" spans="2:10" ht="12.75">
      <c r="B18" t="s">
        <v>6</v>
      </c>
      <c r="C18" s="1">
        <v>22</v>
      </c>
      <c r="D18" s="2">
        <v>44204</v>
      </c>
      <c r="E18" s="1">
        <f t="shared" si="0"/>
        <v>884488</v>
      </c>
      <c r="F18" s="1">
        <v>884488</v>
      </c>
      <c r="H18" s="10" t="s">
        <v>0</v>
      </c>
      <c r="I18" s="10" t="s">
        <v>33</v>
      </c>
      <c r="J18" s="5" t="s">
        <v>35</v>
      </c>
    </row>
    <row r="19" spans="2:10" ht="12.75">
      <c r="B19" t="s">
        <v>12</v>
      </c>
      <c r="C19" s="1">
        <v>22</v>
      </c>
      <c r="D19" s="2">
        <v>48462</v>
      </c>
      <c r="E19" s="1">
        <f t="shared" si="0"/>
        <v>978164</v>
      </c>
      <c r="F19" s="1">
        <v>978164</v>
      </c>
      <c r="H19">
        <v>1993</v>
      </c>
      <c r="I19" s="6">
        <v>10506</v>
      </c>
      <c r="J19" s="7">
        <v>0</v>
      </c>
    </row>
    <row r="20" spans="2:10" ht="12.75">
      <c r="B20" t="s">
        <v>7</v>
      </c>
      <c r="C20" s="1">
        <v>22</v>
      </c>
      <c r="D20" s="2">
        <v>44171</v>
      </c>
      <c r="E20" s="1">
        <f t="shared" si="0"/>
        <v>883762</v>
      </c>
      <c r="F20" s="1">
        <v>883762</v>
      </c>
      <c r="H20">
        <v>1994</v>
      </c>
      <c r="I20" s="6">
        <v>12280</v>
      </c>
      <c r="J20" s="7">
        <v>0</v>
      </c>
    </row>
    <row r="21" spans="2:10" ht="12.75">
      <c r="B21" t="s">
        <v>13</v>
      </c>
      <c r="C21" s="1">
        <v>22</v>
      </c>
      <c r="D21" s="2">
        <v>53157</v>
      </c>
      <c r="E21" s="1">
        <f t="shared" si="0"/>
        <v>1081454</v>
      </c>
      <c r="F21" s="1">
        <v>1081454</v>
      </c>
      <c r="H21">
        <v>1995</v>
      </c>
      <c r="I21" s="6">
        <v>14124</v>
      </c>
      <c r="J21" s="7">
        <v>0</v>
      </c>
    </row>
    <row r="22" spans="1:10" ht="12.75">
      <c r="A22">
        <v>1995</v>
      </c>
      <c r="B22" t="s">
        <v>16</v>
      </c>
      <c r="C22" s="1">
        <v>22</v>
      </c>
      <c r="D22" s="2">
        <v>44426</v>
      </c>
      <c r="E22" s="1">
        <f aca="true" t="shared" si="1" ref="E22:E63">+(D22-4000)*C22</f>
        <v>889372</v>
      </c>
      <c r="F22" s="1">
        <v>889372</v>
      </c>
      <c r="H22">
        <v>1996</v>
      </c>
      <c r="I22" s="6">
        <v>16087</v>
      </c>
      <c r="J22" s="7">
        <v>0</v>
      </c>
    </row>
    <row r="23" spans="2:10" ht="12.75">
      <c r="B23" t="s">
        <v>17</v>
      </c>
      <c r="C23" s="1">
        <v>20</v>
      </c>
      <c r="D23" s="2">
        <v>36328</v>
      </c>
      <c r="E23" s="1">
        <f t="shared" si="1"/>
        <v>646560</v>
      </c>
      <c r="F23" s="1">
        <v>646560</v>
      </c>
      <c r="H23">
        <v>1997</v>
      </c>
      <c r="I23" s="6">
        <v>16675</v>
      </c>
      <c r="J23" s="7">
        <v>1</v>
      </c>
    </row>
    <row r="24" spans="2:10" ht="12.75">
      <c r="B24" t="s">
        <v>18</v>
      </c>
      <c r="C24" s="1">
        <v>22</v>
      </c>
      <c r="D24" s="2">
        <v>51206</v>
      </c>
      <c r="E24" s="1">
        <f t="shared" si="1"/>
        <v>1038532</v>
      </c>
      <c r="F24" s="1">
        <v>1038532</v>
      </c>
      <c r="H24">
        <v>1998</v>
      </c>
      <c r="I24" s="6">
        <v>18433</v>
      </c>
      <c r="J24" s="7">
        <v>3</v>
      </c>
    </row>
    <row r="25" spans="2:10" ht="12.75">
      <c r="B25" t="s">
        <v>19</v>
      </c>
      <c r="C25" s="1">
        <v>20</v>
      </c>
      <c r="D25" s="2">
        <v>40688</v>
      </c>
      <c r="E25" s="1">
        <f t="shared" si="1"/>
        <v>733760</v>
      </c>
      <c r="F25" s="1">
        <v>733760</v>
      </c>
      <c r="H25">
        <v>1999</v>
      </c>
      <c r="I25" s="6">
        <v>23816</v>
      </c>
      <c r="J25" s="7">
        <v>3</v>
      </c>
    </row>
    <row r="26" spans="2:10" ht="12.75">
      <c r="B26" t="s">
        <v>9</v>
      </c>
      <c r="C26" s="1">
        <v>22</v>
      </c>
      <c r="D26" s="2">
        <v>51239</v>
      </c>
      <c r="E26" s="1">
        <f t="shared" si="1"/>
        <v>1039258</v>
      </c>
      <c r="F26" s="1">
        <v>1039258</v>
      </c>
      <c r="H26">
        <v>2000</v>
      </c>
      <c r="I26" s="6">
        <v>29440</v>
      </c>
      <c r="J26" s="7">
        <v>0</v>
      </c>
    </row>
    <row r="27" spans="1:10" ht="12.75">
      <c r="A27">
        <v>1996</v>
      </c>
      <c r="B27" t="s">
        <v>7</v>
      </c>
      <c r="C27" s="1">
        <v>22</v>
      </c>
      <c r="D27" s="2">
        <v>47204</v>
      </c>
      <c r="E27" s="1">
        <f t="shared" si="1"/>
        <v>950488</v>
      </c>
      <c r="F27" s="1">
        <v>950488</v>
      </c>
      <c r="H27">
        <v>2001</v>
      </c>
      <c r="I27" s="6">
        <v>30254</v>
      </c>
      <c r="J27" s="7">
        <v>0</v>
      </c>
    </row>
    <row r="28" spans="2:10" ht="12.75">
      <c r="B28" t="s">
        <v>6</v>
      </c>
      <c r="C28" s="1">
        <v>22</v>
      </c>
      <c r="D28" s="2">
        <v>44208</v>
      </c>
      <c r="E28" s="1">
        <f t="shared" si="1"/>
        <v>884576</v>
      </c>
      <c r="F28" s="1">
        <v>884576</v>
      </c>
      <c r="I28" s="6"/>
      <c r="J28" s="7"/>
    </row>
    <row r="29" spans="2:6" ht="12.75">
      <c r="B29" t="s">
        <v>12</v>
      </c>
      <c r="C29" s="1">
        <v>22</v>
      </c>
      <c r="D29" s="2">
        <v>43625</v>
      </c>
      <c r="E29" s="1">
        <f t="shared" si="1"/>
        <v>871750</v>
      </c>
      <c r="F29" s="1">
        <v>871750</v>
      </c>
    </row>
    <row r="30" spans="2:11" ht="12.75">
      <c r="B30" t="s">
        <v>21</v>
      </c>
      <c r="C30" s="1">
        <v>22</v>
      </c>
      <c r="D30" s="2">
        <v>35643</v>
      </c>
      <c r="E30" s="1">
        <f t="shared" si="1"/>
        <v>696146</v>
      </c>
      <c r="F30" s="1">
        <v>696146</v>
      </c>
      <c r="H30" s="11"/>
      <c r="I30" s="11" t="s">
        <v>36</v>
      </c>
      <c r="J30" s="11" t="s">
        <v>42</v>
      </c>
      <c r="K30" s="11"/>
    </row>
    <row r="31" spans="2:11" ht="12.75">
      <c r="B31" t="s">
        <v>8</v>
      </c>
      <c r="C31" s="1">
        <v>22</v>
      </c>
      <c r="D31" s="2">
        <v>49128</v>
      </c>
      <c r="E31" s="1">
        <f t="shared" si="1"/>
        <v>992816</v>
      </c>
      <c r="F31" s="1">
        <v>992816</v>
      </c>
      <c r="H31" s="10" t="s">
        <v>0</v>
      </c>
      <c r="I31" s="10" t="s">
        <v>2</v>
      </c>
      <c r="J31" s="10" t="s">
        <v>43</v>
      </c>
      <c r="K31" s="10" t="s">
        <v>30</v>
      </c>
    </row>
    <row r="32" spans="2:11" ht="12.75">
      <c r="B32" t="s">
        <v>11</v>
      </c>
      <c r="C32" s="1">
        <v>22</v>
      </c>
      <c r="D32" s="2">
        <v>50086</v>
      </c>
      <c r="E32" s="1">
        <f t="shared" si="1"/>
        <v>1013892</v>
      </c>
      <c r="F32" s="1">
        <v>1013892</v>
      </c>
      <c r="H32">
        <v>1993</v>
      </c>
      <c r="I32" s="2">
        <f>SUM(D10:D15)</f>
        <v>236434</v>
      </c>
      <c r="J32" s="8">
        <v>6</v>
      </c>
      <c r="K32" s="6">
        <f>+I32/6</f>
        <v>39405.666666666664</v>
      </c>
    </row>
    <row r="33" spans="2:11" ht="12.75">
      <c r="B33" t="s">
        <v>13</v>
      </c>
      <c r="C33" s="1">
        <v>22</v>
      </c>
      <c r="D33" s="2">
        <v>50128</v>
      </c>
      <c r="E33" s="1">
        <f t="shared" si="1"/>
        <v>1014816</v>
      </c>
      <c r="F33" s="1">
        <v>1014816</v>
      </c>
      <c r="H33">
        <v>1994</v>
      </c>
      <c r="I33" s="2">
        <f>SUM(D16:D21)</f>
        <v>278299</v>
      </c>
      <c r="J33" s="8">
        <v>6</v>
      </c>
      <c r="K33" s="6">
        <f>+I33/6</f>
        <v>46383.166666666664</v>
      </c>
    </row>
    <row r="34" spans="1:11" ht="12.75">
      <c r="A34">
        <v>1997</v>
      </c>
      <c r="B34" t="s">
        <v>9</v>
      </c>
      <c r="C34" s="1">
        <v>25</v>
      </c>
      <c r="D34" s="2">
        <v>50137</v>
      </c>
      <c r="E34" s="1">
        <f t="shared" si="1"/>
        <v>1153425</v>
      </c>
      <c r="F34" s="1">
        <f aca="true" t="shared" si="2" ref="F34:F39">+E34-$I$23</f>
        <v>1136750</v>
      </c>
      <c r="H34">
        <v>1995</v>
      </c>
      <c r="I34" s="2">
        <f>SUM(D22:D26)</f>
        <v>223887</v>
      </c>
      <c r="J34" s="8">
        <v>5</v>
      </c>
      <c r="K34" s="6">
        <f>+I34/5</f>
        <v>44777.4</v>
      </c>
    </row>
    <row r="35" spans="2:11" ht="12.75">
      <c r="B35" t="s">
        <v>10</v>
      </c>
      <c r="C35" s="1">
        <v>22</v>
      </c>
      <c r="D35" s="2">
        <v>42178</v>
      </c>
      <c r="E35" s="1">
        <f t="shared" si="1"/>
        <v>839916</v>
      </c>
      <c r="F35" s="1">
        <f t="shared" si="2"/>
        <v>823241</v>
      </c>
      <c r="H35">
        <v>1996</v>
      </c>
      <c r="I35" s="2">
        <f>SUM(D27:D33)</f>
        <v>320022</v>
      </c>
      <c r="J35" s="8">
        <v>7</v>
      </c>
      <c r="K35" s="6">
        <f>+I35/7</f>
        <v>45717.42857142857</v>
      </c>
    </row>
    <row r="36" spans="2:11" ht="12.75">
      <c r="B36" t="s">
        <v>22</v>
      </c>
      <c r="C36" s="1">
        <v>22</v>
      </c>
      <c r="D36" s="2">
        <v>42878</v>
      </c>
      <c r="E36" s="1">
        <f t="shared" si="1"/>
        <v>855316</v>
      </c>
      <c r="F36" s="1">
        <f t="shared" si="2"/>
        <v>838641</v>
      </c>
      <c r="H36">
        <v>1997</v>
      </c>
      <c r="I36" s="2">
        <f>SUM(D34:D39)</f>
        <v>273462</v>
      </c>
      <c r="J36" s="8">
        <v>6</v>
      </c>
      <c r="K36" s="6">
        <f>+I36/6</f>
        <v>45577</v>
      </c>
    </row>
    <row r="37" spans="2:11" ht="12.75">
      <c r="B37" t="s">
        <v>16</v>
      </c>
      <c r="C37" s="1">
        <v>22</v>
      </c>
      <c r="D37" s="2">
        <v>47681</v>
      </c>
      <c r="E37" s="1">
        <f t="shared" si="1"/>
        <v>960982</v>
      </c>
      <c r="F37" s="1">
        <f t="shared" si="2"/>
        <v>944307</v>
      </c>
      <c r="H37">
        <v>1998</v>
      </c>
      <c r="I37" s="2">
        <f>SUM(D40:D45)</f>
        <v>294267</v>
      </c>
      <c r="J37" s="8">
        <v>6</v>
      </c>
      <c r="K37" s="6">
        <f>+I37/6</f>
        <v>49044.5</v>
      </c>
    </row>
    <row r="38" spans="2:11" ht="12.75">
      <c r="B38" t="s">
        <v>23</v>
      </c>
      <c r="C38" s="1">
        <v>22</v>
      </c>
      <c r="D38" s="2">
        <v>37411</v>
      </c>
      <c r="E38" s="1">
        <f t="shared" si="1"/>
        <v>735042</v>
      </c>
      <c r="F38" s="1">
        <f t="shared" si="2"/>
        <v>718367</v>
      </c>
      <c r="H38">
        <v>1999</v>
      </c>
      <c r="I38" s="2">
        <f>SUM(D46:D51)</f>
        <v>315111</v>
      </c>
      <c r="J38" s="8">
        <v>6</v>
      </c>
      <c r="K38" s="6">
        <f>+I38/6</f>
        <v>52518.5</v>
      </c>
    </row>
    <row r="39" spans="2:11" ht="12.75">
      <c r="B39" t="s">
        <v>18</v>
      </c>
      <c r="C39" s="1">
        <v>25</v>
      </c>
      <c r="D39" s="2">
        <v>53177</v>
      </c>
      <c r="E39" s="1">
        <f t="shared" si="1"/>
        <v>1229425</v>
      </c>
      <c r="F39" s="1">
        <f t="shared" si="2"/>
        <v>1212750</v>
      </c>
      <c r="H39">
        <v>2000</v>
      </c>
      <c r="I39" s="2">
        <f>SUM(D52:D57)</f>
        <v>337632</v>
      </c>
      <c r="J39" s="8">
        <v>6</v>
      </c>
      <c r="K39" s="6">
        <f>+I39/6</f>
        <v>56272</v>
      </c>
    </row>
    <row r="40" spans="1:11" ht="12.75">
      <c r="A40">
        <v>1998</v>
      </c>
      <c r="B40" t="s">
        <v>8</v>
      </c>
      <c r="C40" s="1">
        <v>27</v>
      </c>
      <c r="D40" s="2">
        <v>48134</v>
      </c>
      <c r="E40" s="1">
        <f t="shared" si="1"/>
        <v>1191618</v>
      </c>
      <c r="F40" s="1">
        <f aca="true" t="shared" si="3" ref="F40:F45">+E40-3*$I$24</f>
        <v>1136319</v>
      </c>
      <c r="H40">
        <v>2001</v>
      </c>
      <c r="I40" s="2">
        <f>SUM(D58:D63)</f>
        <v>321972</v>
      </c>
      <c r="J40" s="8">
        <v>6</v>
      </c>
      <c r="K40" s="6">
        <f>+I40/6</f>
        <v>53662</v>
      </c>
    </row>
    <row r="41" spans="2:6" ht="12.75">
      <c r="B41" t="s">
        <v>12</v>
      </c>
      <c r="C41" s="1">
        <v>25</v>
      </c>
      <c r="D41" s="2">
        <v>50057</v>
      </c>
      <c r="E41" s="1">
        <f t="shared" si="1"/>
        <v>1151425</v>
      </c>
      <c r="F41" s="1">
        <f t="shared" si="3"/>
        <v>1096126</v>
      </c>
    </row>
    <row r="42" spans="2:6" ht="12.75">
      <c r="B42" t="s">
        <v>6</v>
      </c>
      <c r="C42" s="1">
        <v>25</v>
      </c>
      <c r="D42" s="2">
        <v>47610</v>
      </c>
      <c r="E42" s="1">
        <f t="shared" si="1"/>
        <v>1090250</v>
      </c>
      <c r="F42" s="1">
        <f t="shared" si="3"/>
        <v>1034951</v>
      </c>
    </row>
    <row r="43" spans="2:6" ht="12.75">
      <c r="B43" t="s">
        <v>11</v>
      </c>
      <c r="C43" s="1">
        <v>27</v>
      </c>
      <c r="D43" s="2">
        <v>52807</v>
      </c>
      <c r="E43" s="1">
        <f t="shared" si="1"/>
        <v>1317789</v>
      </c>
      <c r="F43" s="1">
        <f t="shared" si="3"/>
        <v>1262490</v>
      </c>
    </row>
    <row r="44" spans="2:6" ht="12.75">
      <c r="B44" t="s">
        <v>7</v>
      </c>
      <c r="C44" s="1">
        <v>25</v>
      </c>
      <c r="D44" s="2">
        <v>42452</v>
      </c>
      <c r="E44" s="1">
        <f t="shared" si="1"/>
        <v>961300</v>
      </c>
      <c r="F44" s="1">
        <f t="shared" si="3"/>
        <v>906001</v>
      </c>
    </row>
    <row r="45" spans="2:6" ht="12.75">
      <c r="B45" t="s">
        <v>13</v>
      </c>
      <c r="C45" s="1">
        <v>27</v>
      </c>
      <c r="D45" s="2">
        <v>53207</v>
      </c>
      <c r="E45" s="1">
        <f t="shared" si="1"/>
        <v>1328589</v>
      </c>
      <c r="F45" s="1">
        <f t="shared" si="3"/>
        <v>1273290</v>
      </c>
    </row>
    <row r="46" spans="1:6" ht="12.75">
      <c r="A46">
        <v>1999</v>
      </c>
      <c r="B46" t="s">
        <v>24</v>
      </c>
      <c r="C46" s="1">
        <v>25</v>
      </c>
      <c r="D46" s="2">
        <v>51907</v>
      </c>
      <c r="E46" s="1">
        <f t="shared" si="1"/>
        <v>1197675</v>
      </c>
      <c r="F46" s="1">
        <f aca="true" t="shared" si="4" ref="F46:F51">+E46-3*$I$25</f>
        <v>1126227</v>
      </c>
    </row>
    <row r="47" spans="2:6" ht="12.75">
      <c r="B47" t="s">
        <v>23</v>
      </c>
      <c r="C47" s="1">
        <v>25</v>
      </c>
      <c r="D47" s="2">
        <v>51907</v>
      </c>
      <c r="E47" s="1">
        <f t="shared" si="1"/>
        <v>1197675</v>
      </c>
      <c r="F47" s="1">
        <f t="shared" si="4"/>
        <v>1126227</v>
      </c>
    </row>
    <row r="48" spans="2:6" ht="12.75">
      <c r="B48" t="s">
        <v>25</v>
      </c>
      <c r="C48" s="1">
        <v>27</v>
      </c>
      <c r="D48" s="2">
        <v>51907</v>
      </c>
      <c r="E48" s="1">
        <f t="shared" si="1"/>
        <v>1293489</v>
      </c>
      <c r="F48" s="1">
        <f t="shared" si="4"/>
        <v>1222041</v>
      </c>
    </row>
    <row r="49" spans="2:6" ht="12.75">
      <c r="B49" t="s">
        <v>9</v>
      </c>
      <c r="C49" s="1">
        <v>27</v>
      </c>
      <c r="D49" s="2">
        <v>53130</v>
      </c>
      <c r="E49" s="1">
        <f t="shared" si="1"/>
        <v>1326510</v>
      </c>
      <c r="F49" s="1">
        <f t="shared" si="4"/>
        <v>1255062</v>
      </c>
    </row>
    <row r="50" spans="2:6" ht="12.75">
      <c r="B50" t="s">
        <v>18</v>
      </c>
      <c r="C50" s="1">
        <v>27</v>
      </c>
      <c r="D50" s="2">
        <v>53130</v>
      </c>
      <c r="E50" s="1">
        <f t="shared" si="1"/>
        <v>1326510</v>
      </c>
      <c r="F50" s="1">
        <f t="shared" si="4"/>
        <v>1255062</v>
      </c>
    </row>
    <row r="51" spans="2:6" ht="12.75">
      <c r="B51" t="s">
        <v>16</v>
      </c>
      <c r="C51" s="1">
        <v>25</v>
      </c>
      <c r="D51" s="2">
        <v>53130</v>
      </c>
      <c r="E51" s="1">
        <f t="shared" si="1"/>
        <v>1228250</v>
      </c>
      <c r="F51" s="1">
        <f t="shared" si="4"/>
        <v>1156802</v>
      </c>
    </row>
    <row r="52" spans="1:6" ht="12.75">
      <c r="A52">
        <v>2000</v>
      </c>
      <c r="B52" t="s">
        <v>19</v>
      </c>
      <c r="C52" s="1">
        <v>28</v>
      </c>
      <c r="D52" s="2">
        <v>56272</v>
      </c>
      <c r="E52" s="1">
        <f t="shared" si="1"/>
        <v>1463616</v>
      </c>
      <c r="F52" s="1">
        <v>1463616</v>
      </c>
    </row>
    <row r="53" spans="2:6" ht="12.75">
      <c r="B53" t="s">
        <v>7</v>
      </c>
      <c r="C53" s="1">
        <v>28</v>
      </c>
      <c r="D53" s="2">
        <v>56272</v>
      </c>
      <c r="E53" s="1">
        <f t="shared" si="1"/>
        <v>1463616</v>
      </c>
      <c r="F53" s="1">
        <v>1463616</v>
      </c>
    </row>
    <row r="54" spans="2:6" ht="12.75">
      <c r="B54" t="s">
        <v>6</v>
      </c>
      <c r="C54" s="1">
        <v>28</v>
      </c>
      <c r="D54" s="2">
        <v>56272</v>
      </c>
      <c r="E54" s="1">
        <f t="shared" si="1"/>
        <v>1463616</v>
      </c>
      <c r="F54" s="1">
        <v>1463616</v>
      </c>
    </row>
    <row r="55" spans="2:6" ht="12.75">
      <c r="B55" t="s">
        <v>11</v>
      </c>
      <c r="C55" s="1">
        <v>28</v>
      </c>
      <c r="D55" s="2">
        <v>56272</v>
      </c>
      <c r="E55" s="1">
        <f t="shared" si="1"/>
        <v>1463616</v>
      </c>
      <c r="F55" s="1">
        <v>1463616</v>
      </c>
    </row>
    <row r="56" spans="2:6" ht="12.75">
      <c r="B56" t="s">
        <v>12</v>
      </c>
      <c r="C56" s="1">
        <v>28</v>
      </c>
      <c r="D56" s="2">
        <v>56272</v>
      </c>
      <c r="E56" s="1">
        <f t="shared" si="1"/>
        <v>1463616</v>
      </c>
      <c r="F56" s="1">
        <v>1463616</v>
      </c>
    </row>
    <row r="57" spans="2:6" ht="12.75">
      <c r="B57" t="s">
        <v>13</v>
      </c>
      <c r="C57" s="1">
        <v>28</v>
      </c>
      <c r="D57" s="2">
        <v>56272</v>
      </c>
      <c r="E57" s="1">
        <f t="shared" si="1"/>
        <v>1463616</v>
      </c>
      <c r="F57" s="1">
        <v>1463616</v>
      </c>
    </row>
    <row r="58" spans="1:6" ht="12.75">
      <c r="A58">
        <v>2001</v>
      </c>
      <c r="B58" t="s">
        <v>26</v>
      </c>
      <c r="C58" s="1">
        <v>28</v>
      </c>
      <c r="D58" s="2">
        <v>53662</v>
      </c>
      <c r="E58" s="1">
        <f t="shared" si="1"/>
        <v>1390536</v>
      </c>
      <c r="F58" s="1">
        <v>1390536</v>
      </c>
    </row>
    <row r="59" spans="2:6" ht="12.75">
      <c r="B59" t="s">
        <v>27</v>
      </c>
      <c r="C59" s="1">
        <v>28</v>
      </c>
      <c r="D59" s="2">
        <v>53662</v>
      </c>
      <c r="E59" s="1">
        <f t="shared" si="1"/>
        <v>1390536</v>
      </c>
      <c r="F59" s="1">
        <v>1390536</v>
      </c>
    </row>
    <row r="60" spans="2:6" ht="12.75">
      <c r="B60" t="s">
        <v>28</v>
      </c>
      <c r="C60" s="1">
        <v>28</v>
      </c>
      <c r="D60" s="2">
        <v>53662</v>
      </c>
      <c r="E60" s="1">
        <f t="shared" si="1"/>
        <v>1390536</v>
      </c>
      <c r="F60" s="1">
        <v>1390536</v>
      </c>
    </row>
    <row r="61" spans="2:6" ht="12.75">
      <c r="B61" t="s">
        <v>16</v>
      </c>
      <c r="C61" s="1">
        <v>28</v>
      </c>
      <c r="D61" s="2">
        <v>53662</v>
      </c>
      <c r="E61" s="1">
        <f t="shared" si="1"/>
        <v>1390536</v>
      </c>
      <c r="F61" s="1">
        <v>1390536</v>
      </c>
    </row>
    <row r="62" spans="2:6" ht="12.75">
      <c r="B62" t="s">
        <v>9</v>
      </c>
      <c r="C62" s="1">
        <v>28</v>
      </c>
      <c r="D62" s="2">
        <v>53662</v>
      </c>
      <c r="E62" s="1">
        <f t="shared" si="1"/>
        <v>1390536</v>
      </c>
      <c r="F62" s="1">
        <v>1390536</v>
      </c>
    </row>
    <row r="63" spans="2:6" ht="12.75">
      <c r="B63" t="s">
        <v>18</v>
      </c>
      <c r="C63" s="1">
        <v>28</v>
      </c>
      <c r="D63" s="2">
        <v>53662</v>
      </c>
      <c r="E63" s="1">
        <f t="shared" si="1"/>
        <v>1390536</v>
      </c>
      <c r="F63" s="1">
        <v>1390536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2002-06-13T02:05:34Z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