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<sst xmlns="http://schemas.openxmlformats.org/spreadsheetml/2006/main" count="520" uniqueCount="280">
  <si>
    <t>SCHOOL</t>
  </si>
  <si>
    <t>FOOTBALL</t>
  </si>
  <si>
    <t>EXPENSES</t>
  </si>
  <si>
    <t>NET</t>
  </si>
  <si>
    <t>REVENUE</t>
  </si>
  <si>
    <t>Ohio State</t>
  </si>
  <si>
    <t>Pittsburgh</t>
  </si>
  <si>
    <t>Iowa</t>
  </si>
  <si>
    <t>Wisconsin</t>
  </si>
  <si>
    <t>Temple</t>
  </si>
  <si>
    <t>Penn State</t>
  </si>
  <si>
    <t>Villanova</t>
  </si>
  <si>
    <t>Florida</t>
  </si>
  <si>
    <t>Southern Cal</t>
  </si>
  <si>
    <t>LaSalle</t>
  </si>
  <si>
    <t>Duke</t>
  </si>
  <si>
    <t>Iowa State</t>
  </si>
  <si>
    <t>Connecticut</t>
  </si>
  <si>
    <t>Virginia</t>
  </si>
  <si>
    <t>Notre Dame</t>
  </si>
  <si>
    <t>Duquesne</t>
  </si>
  <si>
    <t>Princeton</t>
  </si>
  <si>
    <t>Florida State</t>
  </si>
  <si>
    <t>Pennsylvania</t>
  </si>
  <si>
    <t>Kansas</t>
  </si>
  <si>
    <t>Dayton</t>
  </si>
  <si>
    <t>West Virginia</t>
  </si>
  <si>
    <t>UCLA</t>
  </si>
  <si>
    <t>North Carolina</t>
  </si>
  <si>
    <t>Arkansas</t>
  </si>
  <si>
    <t>Stanford</t>
  </si>
  <si>
    <t>Rutgers</t>
  </si>
  <si>
    <t>Kentucky</t>
  </si>
  <si>
    <t>Maryland</t>
  </si>
  <si>
    <t>Minnesota</t>
  </si>
  <si>
    <t>Fordham</t>
  </si>
  <si>
    <t>Lafayette</t>
  </si>
  <si>
    <t>Oregon State</t>
  </si>
  <si>
    <t>Texas Tech</t>
  </si>
  <si>
    <t>Dartmouth</t>
  </si>
  <si>
    <t>Arizona</t>
  </si>
  <si>
    <t>Virginia Tech</t>
  </si>
  <si>
    <t>Washington</t>
  </si>
  <si>
    <t>Washington State</t>
  </si>
  <si>
    <t>Auburn</t>
  </si>
  <si>
    <t>Arizona State</t>
  </si>
  <si>
    <t>Baylor</t>
  </si>
  <si>
    <t>Georgia</t>
  </si>
  <si>
    <t>Marshall</t>
  </si>
  <si>
    <t>NA</t>
  </si>
  <si>
    <t>Miami OH</t>
  </si>
  <si>
    <t>South Carolina</t>
  </si>
  <si>
    <t>Oklahoma State</t>
  </si>
  <si>
    <t>Texas</t>
  </si>
  <si>
    <t>Cincinnati</t>
  </si>
  <si>
    <t>Kansas State</t>
  </si>
  <si>
    <t>Rhode Island</t>
  </si>
  <si>
    <t>Vanderbilt</t>
  </si>
  <si>
    <t>Purdue</t>
  </si>
  <si>
    <t>College of NJ</t>
  </si>
  <si>
    <t>Gettysburg</t>
  </si>
  <si>
    <t>Alabama</t>
  </si>
  <si>
    <t>Yale</t>
  </si>
  <si>
    <t>Houston</t>
  </si>
  <si>
    <t>Nebraska</t>
  </si>
  <si>
    <t>Harvard</t>
  </si>
  <si>
    <t>Moravian</t>
  </si>
  <si>
    <t>George Mason</t>
  </si>
  <si>
    <t>California/PA</t>
  </si>
  <si>
    <t>Rowan</t>
  </si>
  <si>
    <t>Georgia Tech</t>
  </si>
  <si>
    <t>Syracuse</t>
  </si>
  <si>
    <t>Johns Hopkins</t>
  </si>
  <si>
    <t>Louisville</t>
  </si>
  <si>
    <t>Oklahoma</t>
  </si>
  <si>
    <t>Akron</t>
  </si>
  <si>
    <t>Memphis</t>
  </si>
  <si>
    <t>Bowdoin</t>
  </si>
  <si>
    <t>Boston Univ.</t>
  </si>
  <si>
    <t>Colgate</t>
  </si>
  <si>
    <t>Indiana/PA</t>
  </si>
  <si>
    <t>Indiana</t>
  </si>
  <si>
    <t>Maine</t>
  </si>
  <si>
    <t>Louisiana State</t>
  </si>
  <si>
    <t>Hartford</t>
  </si>
  <si>
    <t>Evansville</t>
  </si>
  <si>
    <t>St. Francis/PA</t>
  </si>
  <si>
    <t>East Stroudsburg</t>
  </si>
  <si>
    <t>Utah</t>
  </si>
  <si>
    <t>Southern Miss</t>
  </si>
  <si>
    <t>Old Dominion</t>
  </si>
  <si>
    <t>Idaho</t>
  </si>
  <si>
    <t>Widener</t>
  </si>
  <si>
    <t>Hofstra</t>
  </si>
  <si>
    <t>Tennessee</t>
  </si>
  <si>
    <t>Gonzaga</t>
  </si>
  <si>
    <t>Rider</t>
  </si>
  <si>
    <t>Susquehanna</t>
  </si>
  <si>
    <t>Wilkes</t>
  </si>
  <si>
    <t>Mt. St. Mary's</t>
  </si>
  <si>
    <t>New Mexico</t>
  </si>
  <si>
    <t>Clemson</t>
  </si>
  <si>
    <t>Cornell</t>
  </si>
  <si>
    <t>Northeastern</t>
  </si>
  <si>
    <t>Northwestern</t>
  </si>
  <si>
    <t>Manhattan</t>
  </si>
  <si>
    <t>Carson-Newman</t>
  </si>
  <si>
    <t>Massachusetts</t>
  </si>
  <si>
    <t>Holy Cross</t>
  </si>
  <si>
    <t>Siena</t>
  </si>
  <si>
    <t>St. Bonavneture</t>
  </si>
  <si>
    <t>Tulsa</t>
  </si>
  <si>
    <t>William &amp; Mary</t>
  </si>
  <si>
    <t>New Hampshire</t>
  </si>
  <si>
    <t>Kent</t>
  </si>
  <si>
    <t>Towson</t>
  </si>
  <si>
    <t>Michigan</t>
  </si>
  <si>
    <t>Michigan State</t>
  </si>
  <si>
    <t>Muhlenberg</t>
  </si>
  <si>
    <t>Miami</t>
  </si>
  <si>
    <t>Georgetown</t>
  </si>
  <si>
    <t>Bowling Green</t>
  </si>
  <si>
    <t>N.C. State</t>
  </si>
  <si>
    <t>Western Michigan</t>
  </si>
  <si>
    <t>Mississippi State</t>
  </si>
  <si>
    <t>Cal State/Norhridge</t>
  </si>
  <si>
    <t>Wake Forest</t>
  </si>
  <si>
    <t>New Mexico State</t>
  </si>
  <si>
    <t>Drake</t>
  </si>
  <si>
    <t>Canisius</t>
  </si>
  <si>
    <t>Middlebury</t>
  </si>
  <si>
    <t>Georgia Southern</t>
  </si>
  <si>
    <t>Missouri</t>
  </si>
  <si>
    <t>Lehigh</t>
  </si>
  <si>
    <t>Buffalo</t>
  </si>
  <si>
    <t>Western Kentucky</t>
  </si>
  <si>
    <t>Marquette</t>
  </si>
  <si>
    <t>Rice</t>
  </si>
  <si>
    <t>Central Florida</t>
  </si>
  <si>
    <t>Seton Hall</t>
  </si>
  <si>
    <t>Mississippi</t>
  </si>
  <si>
    <t>Boston College</t>
  </si>
  <si>
    <t>Providence</t>
  </si>
  <si>
    <t>Bradley</t>
  </si>
  <si>
    <t>Sam Houston State</t>
  </si>
  <si>
    <t>Florida Southern</t>
  </si>
  <si>
    <t>Montana</t>
  </si>
  <si>
    <t>St. Louis</t>
  </si>
  <si>
    <t>Middle Tennessee</t>
  </si>
  <si>
    <t>Morgan State</t>
  </si>
  <si>
    <t>Coastal Carolina</t>
  </si>
  <si>
    <t>Vermont</t>
  </si>
  <si>
    <t>Wesleyan</t>
  </si>
  <si>
    <t>Williams</t>
  </si>
  <si>
    <t>Columbia</t>
  </si>
  <si>
    <t>Brown</t>
  </si>
  <si>
    <t>Monmouth</t>
  </si>
  <si>
    <t>Lock Haven</t>
  </si>
  <si>
    <t>Albright</t>
  </si>
  <si>
    <t>St. John's</t>
  </si>
  <si>
    <t>St. Francis/NY</t>
  </si>
  <si>
    <t>Arkansas State</t>
  </si>
  <si>
    <t>Pacific Lutheran</t>
  </si>
  <si>
    <t>Loyola/MD</t>
  </si>
  <si>
    <t>Bucknell</t>
  </si>
  <si>
    <t>SE Louisiana</t>
  </si>
  <si>
    <t>Iona</t>
  </si>
  <si>
    <t>West Chester</t>
  </si>
  <si>
    <t>Mt. Union</t>
  </si>
  <si>
    <t>Ball State</t>
  </si>
  <si>
    <t>Long Beach State</t>
  </si>
  <si>
    <t>Southern Conn.</t>
  </si>
  <si>
    <t>Minnesota/Duluth</t>
  </si>
  <si>
    <t>Washington &amp; Lee</t>
  </si>
  <si>
    <t>Delaware Valley</t>
  </si>
  <si>
    <t>Delaware</t>
  </si>
  <si>
    <t>Valdosta State</t>
  </si>
  <si>
    <t>Drexel</t>
  </si>
  <si>
    <t>Abilene Christian</t>
  </si>
  <si>
    <t>Chaminade</t>
  </si>
  <si>
    <t>Ithaca</t>
  </si>
  <si>
    <t>UTEP</t>
  </si>
  <si>
    <t>Radford</t>
  </si>
  <si>
    <t>Davidson</t>
  </si>
  <si>
    <t>Troy State</t>
  </si>
  <si>
    <t>VMI</t>
  </si>
  <si>
    <t>Dickinson</t>
  </si>
  <si>
    <t>Lamar</t>
  </si>
  <si>
    <t>NYU</t>
  </si>
  <si>
    <t>N.C. Central</t>
  </si>
  <si>
    <t>Jacksonville</t>
  </si>
  <si>
    <t>Nicholls State</t>
  </si>
  <si>
    <t>Wisc/Stevens Pt.</t>
  </si>
  <si>
    <t>East Tennessee</t>
  </si>
  <si>
    <t>Austin Peay</t>
  </si>
  <si>
    <t>Millersville</t>
  </si>
  <si>
    <t>Toledo</t>
  </si>
  <si>
    <t>North Dakota State</t>
  </si>
  <si>
    <t>Quinnipiac</t>
  </si>
  <si>
    <t>South Alabama</t>
  </si>
  <si>
    <t>Boise State</t>
  </si>
  <si>
    <t>Se Missouri State</t>
  </si>
  <si>
    <t>($4184260</t>
  </si>
  <si>
    <t>Mansville</t>
  </si>
  <si>
    <t>Indiana State</t>
  </si>
  <si>
    <t>Portland State</t>
  </si>
  <si>
    <t>Colorado</t>
  </si>
  <si>
    <t>Colorado State</t>
  </si>
  <si>
    <t>Wichita State</t>
  </si>
  <si>
    <t>Southern Methodist</t>
  </si>
  <si>
    <t>Bethune-Cookman</t>
  </si>
  <si>
    <t>DePaul</t>
  </si>
  <si>
    <t>Grambling</t>
  </si>
  <si>
    <t>St. Peter's</t>
  </si>
  <si>
    <t>Tulane</t>
  </si>
  <si>
    <t>N.C.-Charlotte</t>
  </si>
  <si>
    <t>U.C.-Santa Barbara</t>
  </si>
  <si>
    <t>UNLV</t>
  </si>
  <si>
    <t>Wyoming</t>
  </si>
  <si>
    <t>EXPENSE</t>
  </si>
  <si>
    <t>PROFIT/LOSS</t>
  </si>
  <si>
    <t>OPERATING</t>
  </si>
  <si>
    <t>MARGIN</t>
  </si>
  <si>
    <t>CONFERENCE</t>
  </si>
  <si>
    <t>SEC</t>
  </si>
  <si>
    <t>IND</t>
  </si>
  <si>
    <t>BIG TEN</t>
  </si>
  <si>
    <t>BIG 12</t>
  </si>
  <si>
    <t>PAC 10</t>
  </si>
  <si>
    <t>CUSA</t>
  </si>
  <si>
    <t>BIG EAST</t>
  </si>
  <si>
    <t>ACC</t>
  </si>
  <si>
    <t>MAC</t>
  </si>
  <si>
    <t>Illinois</t>
  </si>
  <si>
    <t>Oregon</t>
  </si>
  <si>
    <t>WAC</t>
  </si>
  <si>
    <t>(no data)</t>
  </si>
  <si>
    <t>BIG WEST</t>
  </si>
  <si>
    <t>MOUNTAIN WEST</t>
  </si>
  <si>
    <t>UAB</t>
  </si>
  <si>
    <t>Army</t>
  </si>
  <si>
    <t>East Carolina</t>
  </si>
  <si>
    <t>North Texas</t>
  </si>
  <si>
    <t>Utah State</t>
  </si>
  <si>
    <t>Central Michigan</t>
  </si>
  <si>
    <t>Eastern Michigan</t>
  </si>
  <si>
    <t>Northern Illinois</t>
  </si>
  <si>
    <t>Ohio</t>
  </si>
  <si>
    <t>Air Force</t>
  </si>
  <si>
    <t>Brigham Young</t>
  </si>
  <si>
    <t>San Diego State</t>
  </si>
  <si>
    <t>California</t>
  </si>
  <si>
    <t>Fresno State</t>
  </si>
  <si>
    <t>Hawaii</t>
  </si>
  <si>
    <t>San Jose State</t>
  </si>
  <si>
    <t>TCU</t>
  </si>
  <si>
    <t>FISCAL YEAR 1998-1999</t>
  </si>
  <si>
    <t>BIG TEN:</t>
  </si>
  <si>
    <t>ACC:</t>
  </si>
  <si>
    <t>BIG 12:</t>
  </si>
  <si>
    <t>BIG EAST:</t>
  </si>
  <si>
    <t>PAC 10:</t>
  </si>
  <si>
    <t>SEC:</t>
  </si>
  <si>
    <t>OP. MARGIN</t>
  </si>
  <si>
    <t>CUSA:</t>
  </si>
  <si>
    <t>MAC:</t>
  </si>
  <si>
    <t>MT WEST:</t>
  </si>
  <si>
    <t>WAC:</t>
  </si>
  <si>
    <t>Texas A&amp;M</t>
  </si>
  <si>
    <t>MT. WEST</t>
  </si>
  <si>
    <t>TEAM REV.</t>
  </si>
  <si>
    <t>TEAM EXP.</t>
  </si>
  <si>
    <t>TEAM NET</t>
  </si>
  <si>
    <t>Nevada*</t>
  </si>
  <si>
    <t>*Nevada was Big West at the time</t>
  </si>
  <si>
    <t>TOTAL</t>
  </si>
  <si>
    <t>BCS CONFERENCES AND ND</t>
  </si>
  <si>
    <t>FBALL PCT.</t>
  </si>
  <si>
    <t>footballrevenue9899.xls</t>
  </si>
  <si>
    <t>COLLEGE FOOTBALL PROGRAMS - REVENUE AND EXPENSES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</si>
</sst>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9" fontId="0" fillId="0" borderId="0" xfId="19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9" fontId="0" fillId="0" borderId="0" xfId="19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8515625" style="12" customWidth="1"/>
    <col min="2" max="2" width="16.57421875" style="1" bestFit="1" customWidth="1"/>
    <col min="3" max="3" width="13.7109375" style="1" customWidth="1"/>
    <col min="4" max="4" width="12.8515625" style="1" customWidth="1"/>
    <col min="5" max="5" width="13.00390625" style="1" customWidth="1"/>
    <col min="6" max="6" width="11.8515625" style="1" bestFit="1" customWidth="1"/>
    <col min="7" max="7" width="14.8515625" style="8" customWidth="1"/>
    <col min="8" max="8" width="12.8515625" style="0" customWidth="1"/>
    <col min="9" max="9" width="13.7109375" style="0" customWidth="1"/>
    <col min="10" max="10" width="13.57421875" style="1" customWidth="1"/>
    <col min="12" max="12" width="16.140625" style="0" customWidth="1"/>
    <col min="13" max="13" width="14.57421875" style="0" customWidth="1"/>
    <col min="14" max="14" width="14.8515625" style="0" bestFit="1" customWidth="1"/>
    <col min="15" max="15" width="14.00390625" style="0" customWidth="1"/>
    <col min="16" max="16" width="13.00390625" style="0" customWidth="1"/>
    <col min="17" max="17" width="14.421875" style="0" customWidth="1"/>
    <col min="18" max="18" width="14.140625" style="0" customWidth="1"/>
    <col min="19" max="19" width="14.00390625" style="0" customWidth="1"/>
  </cols>
  <sheetData>
    <row r="1" spans="1:3" ht="12.75">
      <c r="A1" s="10" t="s">
        <v>279</v>
      </c>
      <c r="C1" s="11"/>
    </row>
    <row r="2" spans="1:3" ht="12.75">
      <c r="A2" s="12" t="s">
        <v>256</v>
      </c>
      <c r="C2" s="10"/>
    </row>
    <row r="3" ht="12.75">
      <c r="A3" s="12" t="s">
        <v>278</v>
      </c>
    </row>
    <row r="4" spans="1:10" ht="12.75">
      <c r="A4" s="10"/>
      <c r="B4" s="2"/>
      <c r="C4" s="2"/>
      <c r="D4" s="2"/>
      <c r="E4" s="2"/>
      <c r="F4" s="2" t="s">
        <v>221</v>
      </c>
      <c r="G4" s="2"/>
      <c r="H4" s="2"/>
      <c r="I4" s="2"/>
      <c r="J4" s="2"/>
    </row>
    <row r="5" spans="1:10" ht="12.75">
      <c r="A5" s="15" t="s">
        <v>0</v>
      </c>
      <c r="B5" s="9" t="s">
        <v>223</v>
      </c>
      <c r="C5" s="9" t="s">
        <v>4</v>
      </c>
      <c r="D5" s="9" t="s">
        <v>219</v>
      </c>
      <c r="E5" s="9" t="s">
        <v>220</v>
      </c>
      <c r="F5" s="9" t="s">
        <v>222</v>
      </c>
      <c r="G5" s="9"/>
      <c r="H5" s="9"/>
      <c r="I5" s="9"/>
      <c r="J5" s="9"/>
    </row>
    <row r="6" spans="1:13" ht="12.75">
      <c r="A6" s="12" t="s">
        <v>101</v>
      </c>
      <c r="B6" s="1" t="s">
        <v>231</v>
      </c>
      <c r="C6" s="3">
        <v>15613780</v>
      </c>
      <c r="D6" s="3">
        <v>8792455</v>
      </c>
      <c r="E6" s="3">
        <v>6641325</v>
      </c>
      <c r="F6" s="4">
        <v>0.43</v>
      </c>
      <c r="G6" s="25"/>
      <c r="J6" s="2"/>
      <c r="M6" s="2" t="s">
        <v>276</v>
      </c>
    </row>
    <row r="7" spans="1:15" ht="12.75">
      <c r="A7" s="12" t="s">
        <v>15</v>
      </c>
      <c r="B7" s="1" t="s">
        <v>231</v>
      </c>
      <c r="C7" s="3">
        <v>6234600</v>
      </c>
      <c r="D7" s="3">
        <v>6486099</v>
      </c>
      <c r="E7" s="3">
        <v>-251499</v>
      </c>
      <c r="G7" s="13" t="s">
        <v>258</v>
      </c>
      <c r="H7" s="31" t="s">
        <v>1</v>
      </c>
      <c r="I7" s="31" t="s">
        <v>275</v>
      </c>
      <c r="J7" s="2" t="s">
        <v>277</v>
      </c>
      <c r="M7" s="31" t="s">
        <v>1</v>
      </c>
      <c r="N7" s="31" t="s">
        <v>275</v>
      </c>
      <c r="O7" s="2" t="s">
        <v>277</v>
      </c>
    </row>
    <row r="8" spans="1:15" ht="12.75">
      <c r="A8" s="12" t="s">
        <v>22</v>
      </c>
      <c r="B8" s="1" t="s">
        <v>231</v>
      </c>
      <c r="C8" s="3">
        <v>14341822</v>
      </c>
      <c r="D8" s="3">
        <v>12006759</v>
      </c>
      <c r="E8" s="3">
        <v>2335063</v>
      </c>
      <c r="F8" s="4">
        <v>0.16</v>
      </c>
      <c r="G8" s="13" t="s">
        <v>4</v>
      </c>
      <c r="H8" s="18">
        <f>SUM(C6:C14)</f>
        <v>89193101</v>
      </c>
      <c r="I8" s="18">
        <v>226996942</v>
      </c>
      <c r="J8" s="35">
        <f>+H8/I8</f>
        <v>0.39292644303551894</v>
      </c>
      <c r="L8" s="13" t="s">
        <v>4</v>
      </c>
      <c r="M8" s="24">
        <f>SUM(C6:C68)</f>
        <v>864304845</v>
      </c>
      <c r="N8" s="33">
        <f>+I8+I19+I29+I39+I48+I58</f>
        <v>1851253307</v>
      </c>
      <c r="O8" s="32">
        <f>+M8/N8</f>
        <v>0.46687551710609854</v>
      </c>
    </row>
    <row r="9" spans="1:15" ht="12.75">
      <c r="A9" s="12" t="s">
        <v>70</v>
      </c>
      <c r="B9" s="1" t="s">
        <v>231</v>
      </c>
      <c r="C9" s="3">
        <v>10136088</v>
      </c>
      <c r="D9" s="3">
        <v>4838671</v>
      </c>
      <c r="E9" s="3">
        <v>5297417</v>
      </c>
      <c r="F9" s="4">
        <v>0.52</v>
      </c>
      <c r="G9" s="13" t="s">
        <v>2</v>
      </c>
      <c r="H9" s="18">
        <f>SUM(D6:D14)</f>
        <v>62833808</v>
      </c>
      <c r="I9" s="18">
        <v>222907003</v>
      </c>
      <c r="J9" s="35">
        <f>+H9/I9</f>
        <v>0.28188350816416474</v>
      </c>
      <c r="L9" s="13" t="s">
        <v>2</v>
      </c>
      <c r="M9" s="24">
        <f>SUM(D6:D68)</f>
        <v>455266007</v>
      </c>
      <c r="N9" s="33">
        <f>+I9+I20+I30+I40+I49+I59</f>
        <v>1887809186</v>
      </c>
      <c r="O9" s="32">
        <f>+M9/N9</f>
        <v>0.24116102960842356</v>
      </c>
    </row>
    <row r="10" spans="1:14" ht="12.75">
      <c r="A10" s="12" t="s">
        <v>33</v>
      </c>
      <c r="B10" s="1" t="s">
        <v>231</v>
      </c>
      <c r="C10" s="3">
        <v>7246759</v>
      </c>
      <c r="D10" s="3">
        <v>5600314</v>
      </c>
      <c r="E10" s="3">
        <v>1646445</v>
      </c>
      <c r="F10" s="4">
        <v>0.23</v>
      </c>
      <c r="G10" s="14" t="s">
        <v>3</v>
      </c>
      <c r="H10" s="18">
        <f>+H8-H9</f>
        <v>26359293</v>
      </c>
      <c r="I10" s="18">
        <v>4089939</v>
      </c>
      <c r="J10" s="35"/>
      <c r="L10" s="14" t="s">
        <v>3</v>
      </c>
      <c r="M10" s="24">
        <f>+M8-M9</f>
        <v>409038838</v>
      </c>
      <c r="N10" s="24">
        <f>+N8-N9</f>
        <v>-36555879</v>
      </c>
    </row>
    <row r="11" spans="1:14" ht="12.75">
      <c r="A11" s="12" t="s">
        <v>122</v>
      </c>
      <c r="B11" s="1" t="s">
        <v>231</v>
      </c>
      <c r="C11" s="3">
        <v>9378055</v>
      </c>
      <c r="D11" s="3">
        <v>5052685</v>
      </c>
      <c r="E11" s="3">
        <v>4325370</v>
      </c>
      <c r="F11" s="4">
        <v>0.46</v>
      </c>
      <c r="G11" s="13" t="s">
        <v>270</v>
      </c>
      <c r="H11" s="18">
        <f>+H8/9</f>
        <v>9910344.555555556</v>
      </c>
      <c r="I11" s="18">
        <v>25221882.444444444</v>
      </c>
      <c r="J11" s="35"/>
      <c r="L11" s="13" t="s">
        <v>270</v>
      </c>
      <c r="M11" s="24">
        <f>+M8/63</f>
        <v>13719124.523809524</v>
      </c>
      <c r="N11" s="34"/>
    </row>
    <row r="12" spans="1:14" ht="12.75">
      <c r="A12" s="12" t="s">
        <v>28</v>
      </c>
      <c r="B12" s="1" t="s">
        <v>231</v>
      </c>
      <c r="C12" s="3">
        <v>12249130</v>
      </c>
      <c r="D12" s="3">
        <v>8183016</v>
      </c>
      <c r="E12" s="3">
        <v>4066114</v>
      </c>
      <c r="F12" s="4">
        <v>0.33</v>
      </c>
      <c r="G12" s="13" t="s">
        <v>271</v>
      </c>
      <c r="H12" s="18">
        <f>+H9/9</f>
        <v>6981534.222222222</v>
      </c>
      <c r="I12" s="18">
        <v>24767444.777777776</v>
      </c>
      <c r="J12" s="35"/>
      <c r="L12" s="13" t="s">
        <v>271</v>
      </c>
      <c r="M12" s="24">
        <f>+M9/63</f>
        <v>7226444.555555556</v>
      </c>
      <c r="N12" s="34"/>
    </row>
    <row r="13" spans="1:14" ht="12.75">
      <c r="A13" s="12" t="s">
        <v>18</v>
      </c>
      <c r="B13" s="1" t="s">
        <v>231</v>
      </c>
      <c r="C13" s="3">
        <v>8862824</v>
      </c>
      <c r="D13" s="3">
        <v>7160675</v>
      </c>
      <c r="E13" s="3">
        <v>1702149</v>
      </c>
      <c r="F13" s="4">
        <v>0.19</v>
      </c>
      <c r="G13" s="13" t="s">
        <v>272</v>
      </c>
      <c r="H13" s="18">
        <f>+H10/9</f>
        <v>2928810.3333333335</v>
      </c>
      <c r="I13" s="18">
        <v>454437.6666666667</v>
      </c>
      <c r="J13" s="35"/>
      <c r="L13" s="13" t="s">
        <v>272</v>
      </c>
      <c r="M13" s="24">
        <f>+M10/63</f>
        <v>6492679.968253968</v>
      </c>
      <c r="N13" s="34"/>
    </row>
    <row r="14" spans="1:14" ht="12.75">
      <c r="A14" s="12" t="s">
        <v>126</v>
      </c>
      <c r="B14" s="1" t="s">
        <v>231</v>
      </c>
      <c r="C14" s="3">
        <v>5130043</v>
      </c>
      <c r="D14" s="3">
        <v>4713134</v>
      </c>
      <c r="E14" s="3">
        <v>416909</v>
      </c>
      <c r="F14" s="4">
        <v>0.08</v>
      </c>
      <c r="G14" s="13" t="s">
        <v>263</v>
      </c>
      <c r="H14" s="26">
        <f>+H10/H8</f>
        <v>0.2955306262981035</v>
      </c>
      <c r="L14" s="13" t="s">
        <v>263</v>
      </c>
      <c r="M14" s="26">
        <f>+M10/M8</f>
        <v>0.47325760160467456</v>
      </c>
      <c r="N14" s="34"/>
    </row>
    <row r="15" spans="1:6" ht="12.75">
      <c r="A15" s="12" t="s">
        <v>46</v>
      </c>
      <c r="B15" s="1" t="s">
        <v>227</v>
      </c>
      <c r="C15" s="3">
        <v>3623700</v>
      </c>
      <c r="D15" s="3">
        <v>3791286</v>
      </c>
      <c r="E15" s="3">
        <v>-167586</v>
      </c>
      <c r="F15" s="4"/>
    </row>
    <row r="16" spans="1:6" ht="12.75">
      <c r="A16" s="12" t="s">
        <v>206</v>
      </c>
      <c r="B16" s="1" t="s">
        <v>227</v>
      </c>
      <c r="C16" s="3">
        <v>11473090</v>
      </c>
      <c r="D16" s="3">
        <v>8292648</v>
      </c>
      <c r="E16" s="3">
        <v>3180442</v>
      </c>
      <c r="F16" s="4">
        <v>0.28</v>
      </c>
    </row>
    <row r="17" spans="1:10" ht="12.75">
      <c r="A17" s="12" t="s">
        <v>16</v>
      </c>
      <c r="B17" s="1" t="s">
        <v>227</v>
      </c>
      <c r="C17" s="3">
        <v>3599933</v>
      </c>
      <c r="D17" s="3">
        <v>3822117</v>
      </c>
      <c r="E17" s="3">
        <v>-222184</v>
      </c>
      <c r="F17" s="4"/>
      <c r="J17" s="2"/>
    </row>
    <row r="18" spans="1:18" ht="12.75">
      <c r="A18" s="12" t="s">
        <v>24</v>
      </c>
      <c r="B18" s="1" t="s">
        <v>227</v>
      </c>
      <c r="C18" s="3">
        <v>7110409</v>
      </c>
      <c r="D18" s="3">
        <v>4325194</v>
      </c>
      <c r="E18" s="3">
        <v>2785215</v>
      </c>
      <c r="F18" s="4">
        <v>0.39</v>
      </c>
      <c r="G18" s="13" t="s">
        <v>259</v>
      </c>
      <c r="H18" s="31" t="s">
        <v>1</v>
      </c>
      <c r="I18" s="31" t="s">
        <v>275</v>
      </c>
      <c r="J18" s="2" t="s">
        <v>277</v>
      </c>
      <c r="L18" s="2" t="s">
        <v>223</v>
      </c>
      <c r="M18" s="2" t="s">
        <v>4</v>
      </c>
      <c r="N18" s="2" t="s">
        <v>2</v>
      </c>
      <c r="O18" s="2" t="s">
        <v>3</v>
      </c>
      <c r="P18" s="2" t="s">
        <v>270</v>
      </c>
      <c r="Q18" s="2" t="s">
        <v>271</v>
      </c>
      <c r="R18" s="2" t="s">
        <v>272</v>
      </c>
    </row>
    <row r="19" spans="1:18" ht="12.75">
      <c r="A19" s="12" t="s">
        <v>55</v>
      </c>
      <c r="B19" s="1" t="s">
        <v>227</v>
      </c>
      <c r="C19" s="3">
        <v>9423704</v>
      </c>
      <c r="D19" s="3">
        <v>5266930</v>
      </c>
      <c r="E19" s="3">
        <v>4156774</v>
      </c>
      <c r="F19" s="4">
        <v>0.44</v>
      </c>
      <c r="G19" s="13" t="s">
        <v>4</v>
      </c>
      <c r="H19" s="18">
        <f>SUM(C15:C26)</f>
        <v>130184979</v>
      </c>
      <c r="I19" s="18">
        <v>306710344</v>
      </c>
      <c r="J19" s="35">
        <f>+H19/I19</f>
        <v>0.4244557822934071</v>
      </c>
      <c r="L19" t="s">
        <v>224</v>
      </c>
      <c r="M19" s="24">
        <v>224289263</v>
      </c>
      <c r="N19" s="24">
        <v>91286938</v>
      </c>
      <c r="O19" s="24">
        <v>133002325</v>
      </c>
      <c r="P19" s="24">
        <v>18690771.916666668</v>
      </c>
      <c r="Q19" s="24">
        <v>7607244.833333333</v>
      </c>
      <c r="R19" s="24">
        <v>11083527.083333334</v>
      </c>
    </row>
    <row r="20" spans="1:18" ht="12.75">
      <c r="A20" s="12" t="s">
        <v>132</v>
      </c>
      <c r="B20" s="1" t="s">
        <v>227</v>
      </c>
      <c r="C20" s="3">
        <v>6733661</v>
      </c>
      <c r="D20" s="3">
        <v>4861835</v>
      </c>
      <c r="E20" s="3">
        <v>1871826</v>
      </c>
      <c r="F20" s="4">
        <v>0.28</v>
      </c>
      <c r="G20" s="13" t="s">
        <v>2</v>
      </c>
      <c r="H20" s="18">
        <f>SUM(D15:D26)</f>
        <v>71470417</v>
      </c>
      <c r="I20" s="18">
        <v>309871721</v>
      </c>
      <c r="J20" s="35">
        <f>+H20/I20</f>
        <v>0.2306451739750721</v>
      </c>
      <c r="L20" t="s">
        <v>226</v>
      </c>
      <c r="M20" s="24">
        <v>172264821</v>
      </c>
      <c r="N20" s="24">
        <v>79225859</v>
      </c>
      <c r="O20" s="24">
        <v>93038962</v>
      </c>
      <c r="P20" s="24">
        <v>15660438.272727273</v>
      </c>
      <c r="Q20" s="24">
        <v>7202350.818181818</v>
      </c>
      <c r="R20" s="24">
        <v>8458087.454545455</v>
      </c>
    </row>
    <row r="21" spans="1:18" ht="12.75">
      <c r="A21" s="12" t="s">
        <v>64</v>
      </c>
      <c r="B21" s="1" t="s">
        <v>227</v>
      </c>
      <c r="C21" s="3">
        <v>21925356</v>
      </c>
      <c r="D21" s="3">
        <v>8818412</v>
      </c>
      <c r="E21" s="3">
        <v>13106944</v>
      </c>
      <c r="F21" s="4">
        <v>0.6</v>
      </c>
      <c r="G21" s="14" t="s">
        <v>3</v>
      </c>
      <c r="H21" s="18">
        <f>+H19-H20</f>
        <v>58714562</v>
      </c>
      <c r="I21" s="18">
        <v>-3161377</v>
      </c>
      <c r="L21" t="s">
        <v>228</v>
      </c>
      <c r="M21" s="24">
        <v>138362898</v>
      </c>
      <c r="N21" s="24">
        <v>78988525</v>
      </c>
      <c r="O21" s="24">
        <v>59374373</v>
      </c>
      <c r="P21" s="24">
        <v>13836289.8</v>
      </c>
      <c r="Q21" s="24">
        <v>7898852.5</v>
      </c>
      <c r="R21" s="24">
        <v>5937437.3</v>
      </c>
    </row>
    <row r="22" spans="1:18" ht="12.75">
      <c r="A22" s="12" t="s">
        <v>74</v>
      </c>
      <c r="B22" s="1" t="s">
        <v>227</v>
      </c>
      <c r="C22" s="3">
        <v>12625022</v>
      </c>
      <c r="D22" s="3">
        <v>5888937</v>
      </c>
      <c r="E22" s="3">
        <v>6736085</v>
      </c>
      <c r="F22" s="4">
        <v>0.53</v>
      </c>
      <c r="G22" s="13" t="s">
        <v>270</v>
      </c>
      <c r="H22" s="18">
        <f>+H19/12</f>
        <v>10848748.25</v>
      </c>
      <c r="I22" s="18">
        <v>25559195.333333332</v>
      </c>
      <c r="L22" t="s">
        <v>227</v>
      </c>
      <c r="M22" s="24">
        <v>130184979</v>
      </c>
      <c r="N22" s="24">
        <v>71470417</v>
      </c>
      <c r="O22" s="24">
        <v>58714562</v>
      </c>
      <c r="P22" s="24">
        <v>10848748.25</v>
      </c>
      <c r="Q22" s="24">
        <v>5955868.083333333</v>
      </c>
      <c r="R22" s="24">
        <v>4892880.166666667</v>
      </c>
    </row>
    <row r="23" spans="1:18" ht="12.75">
      <c r="A23" s="12" t="s">
        <v>52</v>
      </c>
      <c r="B23" s="1" t="s">
        <v>227</v>
      </c>
      <c r="C23" s="3">
        <v>8621870</v>
      </c>
      <c r="D23" s="3">
        <v>4466041</v>
      </c>
      <c r="E23" s="3">
        <v>4155829</v>
      </c>
      <c r="F23" s="4">
        <v>0.48</v>
      </c>
      <c r="G23" s="13" t="s">
        <v>271</v>
      </c>
      <c r="H23" s="18">
        <f>+H20/12</f>
        <v>5955868.083333333</v>
      </c>
      <c r="I23" s="18">
        <v>25822643.416666668</v>
      </c>
      <c r="L23" t="s">
        <v>230</v>
      </c>
      <c r="M23" s="24">
        <v>82152395</v>
      </c>
      <c r="N23" s="24">
        <v>61711279</v>
      </c>
      <c r="O23" s="24">
        <v>20441116</v>
      </c>
      <c r="P23" s="24">
        <v>10269049.375</v>
      </c>
      <c r="Q23" s="24">
        <v>7713909.875</v>
      </c>
      <c r="R23" s="24">
        <v>2555139.5</v>
      </c>
    </row>
    <row r="24" spans="1:18" ht="12.75">
      <c r="A24" s="12" t="s">
        <v>53</v>
      </c>
      <c r="B24" s="1" t="s">
        <v>227</v>
      </c>
      <c r="C24" s="3">
        <v>18712250</v>
      </c>
      <c r="D24" s="3">
        <v>8318917</v>
      </c>
      <c r="E24" s="3">
        <v>10393333</v>
      </c>
      <c r="F24" s="4">
        <v>0.56</v>
      </c>
      <c r="G24" s="13" t="s">
        <v>272</v>
      </c>
      <c r="H24" s="18">
        <f>+H21/12</f>
        <v>4892880.166666667</v>
      </c>
      <c r="I24" s="18">
        <v>-263448.0833333333</v>
      </c>
      <c r="L24" t="s">
        <v>231</v>
      </c>
      <c r="M24" s="24">
        <v>89193101</v>
      </c>
      <c r="N24" s="24">
        <v>62833808</v>
      </c>
      <c r="O24" s="24">
        <v>26359293</v>
      </c>
      <c r="P24" s="24">
        <v>9910344.555555556</v>
      </c>
      <c r="Q24" s="24">
        <v>6981534.222222222</v>
      </c>
      <c r="R24" s="24">
        <v>2928810.3333333335</v>
      </c>
    </row>
    <row r="25" spans="1:9" ht="12.75">
      <c r="A25" s="11" t="s">
        <v>268</v>
      </c>
      <c r="B25" s="1" t="s">
        <v>227</v>
      </c>
      <c r="C25" s="3">
        <v>16620239</v>
      </c>
      <c r="D25" s="3">
        <v>9134689</v>
      </c>
      <c r="E25" s="3">
        <v>7485550</v>
      </c>
      <c r="F25" s="4">
        <v>0.45</v>
      </c>
      <c r="G25" s="13" t="s">
        <v>263</v>
      </c>
      <c r="H25" s="26">
        <f>+H21/H19</f>
        <v>0.45100872966304356</v>
      </c>
      <c r="I25" s="14"/>
    </row>
    <row r="26" spans="1:6" ht="12.75">
      <c r="A26" s="12" t="s">
        <v>38</v>
      </c>
      <c r="B26" s="1" t="s">
        <v>227</v>
      </c>
      <c r="C26" s="3">
        <v>9715745</v>
      </c>
      <c r="D26" s="3">
        <v>4483411</v>
      </c>
      <c r="E26" s="3">
        <v>5231334</v>
      </c>
      <c r="F26" s="4">
        <v>0.54</v>
      </c>
    </row>
    <row r="27" spans="1:10" ht="12.75">
      <c r="A27" s="12" t="s">
        <v>141</v>
      </c>
      <c r="B27" s="1" t="s">
        <v>230</v>
      </c>
      <c r="C27" s="3">
        <v>10078701</v>
      </c>
      <c r="D27" s="3">
        <v>7437088</v>
      </c>
      <c r="E27" s="3">
        <v>2641613</v>
      </c>
      <c r="F27" s="4">
        <v>0.26</v>
      </c>
      <c r="J27" s="2"/>
    </row>
    <row r="28" spans="1:15" ht="12.75">
      <c r="A28" s="12" t="s">
        <v>119</v>
      </c>
      <c r="B28" s="1" t="s">
        <v>230</v>
      </c>
      <c r="C28" s="3">
        <v>11559508</v>
      </c>
      <c r="D28" s="3">
        <v>9426101</v>
      </c>
      <c r="E28" s="3">
        <v>2133407</v>
      </c>
      <c r="F28" s="4">
        <v>0.18</v>
      </c>
      <c r="G28" s="13" t="s">
        <v>260</v>
      </c>
      <c r="H28" s="31" t="s">
        <v>1</v>
      </c>
      <c r="I28" s="31" t="s">
        <v>275</v>
      </c>
      <c r="J28" s="2" t="s">
        <v>277</v>
      </c>
      <c r="M28" s="24"/>
      <c r="N28" s="24"/>
      <c r="O28" s="24"/>
    </row>
    <row r="29" spans="1:15" ht="12.75">
      <c r="A29" s="12" t="s">
        <v>6</v>
      </c>
      <c r="B29" s="1" t="s">
        <v>230</v>
      </c>
      <c r="C29" s="3">
        <v>8517000</v>
      </c>
      <c r="D29" s="3">
        <v>6106000</v>
      </c>
      <c r="E29" s="3">
        <v>2411000</v>
      </c>
      <c r="F29" s="4">
        <v>0.28</v>
      </c>
      <c r="G29" s="13" t="s">
        <v>4</v>
      </c>
      <c r="H29" s="18">
        <f>SUM(C27:C34)</f>
        <v>82152395</v>
      </c>
      <c r="I29" s="18">
        <v>224894472</v>
      </c>
      <c r="J29" s="35">
        <f>+H29/I29</f>
        <v>0.36529308288200163</v>
      </c>
      <c r="M29" s="24"/>
      <c r="N29" s="24"/>
      <c r="O29" s="24"/>
    </row>
    <row r="30" spans="1:15" ht="12.75">
      <c r="A30" s="12" t="s">
        <v>31</v>
      </c>
      <c r="B30" s="1" t="s">
        <v>230</v>
      </c>
      <c r="C30" s="3">
        <v>4483855</v>
      </c>
      <c r="D30" s="3">
        <v>5899463</v>
      </c>
      <c r="E30" s="3">
        <v>-1415608</v>
      </c>
      <c r="F30" s="4"/>
      <c r="G30" s="13" t="s">
        <v>2</v>
      </c>
      <c r="H30" s="18">
        <f>SUM(D27:D34)</f>
        <v>61711279</v>
      </c>
      <c r="I30" s="18">
        <v>271805609</v>
      </c>
      <c r="J30" s="35">
        <f>+H30/I30</f>
        <v>0.22704196291990428</v>
      </c>
      <c r="M30" s="24"/>
      <c r="N30" s="24"/>
      <c r="O30" s="24"/>
    </row>
    <row r="31" spans="1:15" ht="12.75">
      <c r="A31" s="12" t="s">
        <v>71</v>
      </c>
      <c r="B31" s="1" t="s">
        <v>230</v>
      </c>
      <c r="C31" s="3">
        <v>20246709</v>
      </c>
      <c r="D31" s="3">
        <v>15835442</v>
      </c>
      <c r="E31" s="3">
        <v>4411267</v>
      </c>
      <c r="F31" s="4">
        <v>0.22</v>
      </c>
      <c r="G31" s="13" t="s">
        <v>3</v>
      </c>
      <c r="H31" s="18">
        <f>+H29-H30</f>
        <v>20441116</v>
      </c>
      <c r="I31" s="18">
        <v>-46911137</v>
      </c>
      <c r="M31" s="24"/>
      <c r="N31" s="24"/>
      <c r="O31" s="24"/>
    </row>
    <row r="32" spans="1:15" ht="12.75">
      <c r="A32" s="12" t="s">
        <v>9</v>
      </c>
      <c r="B32" s="1" t="s">
        <v>230</v>
      </c>
      <c r="C32" s="3">
        <v>3072893</v>
      </c>
      <c r="D32" s="3">
        <v>3882163</v>
      </c>
      <c r="E32" s="3">
        <v>-809270</v>
      </c>
      <c r="F32" s="3"/>
      <c r="G32" s="13" t="s">
        <v>270</v>
      </c>
      <c r="H32" s="18">
        <f>+H29/8</f>
        <v>10269049.375</v>
      </c>
      <c r="I32" s="18">
        <v>16063890.857142856</v>
      </c>
      <c r="M32" s="24"/>
      <c r="N32" s="24"/>
      <c r="O32" s="24"/>
    </row>
    <row r="33" spans="1:15" ht="12.75">
      <c r="A33" s="10" t="s">
        <v>41</v>
      </c>
      <c r="B33" s="2" t="s">
        <v>230</v>
      </c>
      <c r="C33" s="16">
        <v>11466861</v>
      </c>
      <c r="D33" s="16">
        <v>7601331</v>
      </c>
      <c r="E33" s="16">
        <v>3865530</v>
      </c>
      <c r="F33" s="17">
        <v>0.34</v>
      </c>
      <c r="G33" s="13" t="s">
        <v>271</v>
      </c>
      <c r="H33" s="18">
        <f>+H30/8</f>
        <v>7713909.875</v>
      </c>
      <c r="I33" s="18">
        <v>19414686.35714286</v>
      </c>
      <c r="M33" s="24"/>
      <c r="N33" s="24"/>
      <c r="O33" s="24"/>
    </row>
    <row r="34" spans="1:15" ht="12.75">
      <c r="A34" s="12" t="s">
        <v>26</v>
      </c>
      <c r="B34" s="1" t="s">
        <v>230</v>
      </c>
      <c r="C34" s="3">
        <v>12726868</v>
      </c>
      <c r="D34" s="3">
        <v>5523691</v>
      </c>
      <c r="E34" s="3">
        <v>7203177</v>
      </c>
      <c r="F34" s="4">
        <v>0.57</v>
      </c>
      <c r="G34" s="13" t="s">
        <v>272</v>
      </c>
      <c r="H34" s="18">
        <f>+H31/8</f>
        <v>2555139.5</v>
      </c>
      <c r="I34" s="18">
        <v>-3350795.5</v>
      </c>
      <c r="M34" s="30"/>
      <c r="N34" s="30"/>
      <c r="O34" s="30"/>
    </row>
    <row r="35" spans="1:15" ht="12.75">
      <c r="A35" s="12" t="s">
        <v>233</v>
      </c>
      <c r="B35" s="1" t="s">
        <v>226</v>
      </c>
      <c r="C35" s="3">
        <v>11031060</v>
      </c>
      <c r="D35" s="3">
        <v>5309434</v>
      </c>
      <c r="E35" s="3">
        <v>5721626</v>
      </c>
      <c r="F35" s="4">
        <v>0.52</v>
      </c>
      <c r="G35" s="13" t="s">
        <v>263</v>
      </c>
      <c r="H35" s="26">
        <f>+H31/H29</f>
        <v>0.24881947750884195</v>
      </c>
      <c r="M35" s="30"/>
      <c r="N35" s="30"/>
      <c r="O35" s="30"/>
    </row>
    <row r="36" spans="1:6" ht="12.75">
      <c r="A36" s="12" t="s">
        <v>81</v>
      </c>
      <c r="B36" s="1" t="s">
        <v>226</v>
      </c>
      <c r="C36" s="3">
        <v>9376483</v>
      </c>
      <c r="D36" s="3">
        <v>6421043</v>
      </c>
      <c r="E36" s="3">
        <v>2955440</v>
      </c>
      <c r="F36" s="4">
        <v>0.32</v>
      </c>
    </row>
    <row r="37" spans="1:6" ht="12.75">
      <c r="A37" s="12" t="s">
        <v>7</v>
      </c>
      <c r="B37" s="1" t="s">
        <v>226</v>
      </c>
      <c r="C37" s="3">
        <v>12856014</v>
      </c>
      <c r="D37" s="3">
        <v>5051461</v>
      </c>
      <c r="E37" s="3">
        <v>7804553</v>
      </c>
      <c r="F37" s="4">
        <v>0.61</v>
      </c>
    </row>
    <row r="38" spans="1:10" ht="12.75">
      <c r="A38" s="12" t="s">
        <v>116</v>
      </c>
      <c r="B38" s="1" t="s">
        <v>226</v>
      </c>
      <c r="C38" s="3">
        <v>21691978</v>
      </c>
      <c r="D38" s="3">
        <v>9534848</v>
      </c>
      <c r="E38" s="3">
        <v>12157130</v>
      </c>
      <c r="F38" s="4">
        <v>0.56</v>
      </c>
      <c r="G38" s="13" t="s">
        <v>257</v>
      </c>
      <c r="H38" s="31" t="s">
        <v>1</v>
      </c>
      <c r="I38" s="31" t="s">
        <v>275</v>
      </c>
      <c r="J38" s="2" t="s">
        <v>277</v>
      </c>
    </row>
    <row r="39" spans="1:10" ht="12.75">
      <c r="A39" s="12" t="s">
        <v>117</v>
      </c>
      <c r="B39" s="1" t="s">
        <v>226</v>
      </c>
      <c r="C39" s="3">
        <v>13929990</v>
      </c>
      <c r="D39" s="3">
        <v>6826108</v>
      </c>
      <c r="E39" s="3">
        <v>7103882</v>
      </c>
      <c r="F39" s="4">
        <v>0.51</v>
      </c>
      <c r="G39" s="13" t="s">
        <v>4</v>
      </c>
      <c r="H39" s="18">
        <f>SUM(C35:C45)</f>
        <v>172264821</v>
      </c>
      <c r="I39" s="18">
        <v>415624664</v>
      </c>
      <c r="J39" s="35">
        <f>+H39/I39</f>
        <v>0.4144720848423952</v>
      </c>
    </row>
    <row r="40" spans="1:10" ht="12.75">
      <c r="A40" s="12" t="s">
        <v>34</v>
      </c>
      <c r="B40" s="1" t="s">
        <v>226</v>
      </c>
      <c r="C40" s="3">
        <v>8196618</v>
      </c>
      <c r="D40" s="3">
        <v>5572079</v>
      </c>
      <c r="E40" s="3">
        <v>2264539</v>
      </c>
      <c r="F40" s="4">
        <v>0.32</v>
      </c>
      <c r="G40" s="13" t="s">
        <v>2</v>
      </c>
      <c r="H40" s="18">
        <f>SUM(D35:D45)</f>
        <v>79225859</v>
      </c>
      <c r="I40" s="18">
        <v>417441606</v>
      </c>
      <c r="J40" s="35">
        <f>+H40/I40</f>
        <v>0.18978908154162286</v>
      </c>
    </row>
    <row r="41" spans="1:9" ht="12.75">
      <c r="A41" s="12" t="s">
        <v>104</v>
      </c>
      <c r="B41" s="1" t="s">
        <v>226</v>
      </c>
      <c r="C41" s="3">
        <v>12091616</v>
      </c>
      <c r="D41" s="3">
        <v>7320754</v>
      </c>
      <c r="E41" s="3">
        <v>4770862</v>
      </c>
      <c r="F41" s="4">
        <v>0.39</v>
      </c>
      <c r="G41" s="13" t="s">
        <v>3</v>
      </c>
      <c r="H41" s="18">
        <f>+H39-H40</f>
        <v>93038962</v>
      </c>
      <c r="I41" s="18">
        <v>-1816942</v>
      </c>
    </row>
    <row r="42" spans="1:9" ht="12.75">
      <c r="A42" s="12" t="s">
        <v>5</v>
      </c>
      <c r="B42" s="1" t="s">
        <v>226</v>
      </c>
      <c r="C42" s="3">
        <v>26445720</v>
      </c>
      <c r="D42" s="3">
        <v>9348423</v>
      </c>
      <c r="E42" s="3">
        <v>17097297</v>
      </c>
      <c r="F42" s="4">
        <v>0.65</v>
      </c>
      <c r="G42" s="13" t="s">
        <v>270</v>
      </c>
      <c r="H42" s="18">
        <f>+H39/11</f>
        <v>15660438.272727273</v>
      </c>
      <c r="I42" s="18">
        <v>37784060.36363637</v>
      </c>
    </row>
    <row r="43" spans="1:9" ht="12.75">
      <c r="A43" s="12" t="s">
        <v>10</v>
      </c>
      <c r="B43" s="1" t="s">
        <v>226</v>
      </c>
      <c r="C43" s="3">
        <v>25422289</v>
      </c>
      <c r="D43" s="3">
        <v>9834292</v>
      </c>
      <c r="E43" s="3">
        <v>15587997</v>
      </c>
      <c r="F43" s="4">
        <v>0.61</v>
      </c>
      <c r="G43" s="13" t="s">
        <v>271</v>
      </c>
      <c r="H43" s="18">
        <f>+H40/11</f>
        <v>7202350.818181818</v>
      </c>
      <c r="I43" s="18">
        <v>37949236.90909091</v>
      </c>
    </row>
    <row r="44" spans="1:9" ht="12.75">
      <c r="A44" s="12" t="s">
        <v>58</v>
      </c>
      <c r="B44" s="1" t="s">
        <v>226</v>
      </c>
      <c r="C44" s="3">
        <v>13041282</v>
      </c>
      <c r="D44" s="3">
        <v>6332239</v>
      </c>
      <c r="E44" s="3">
        <v>6709043</v>
      </c>
      <c r="F44" s="4">
        <v>0.51</v>
      </c>
      <c r="G44" s="13" t="s">
        <v>272</v>
      </c>
      <c r="H44" s="18">
        <f>+H41/11</f>
        <v>8458087.454545455</v>
      </c>
      <c r="I44" s="18">
        <v>-165176.54545454544</v>
      </c>
    </row>
    <row r="45" spans="1:8" ht="12.75">
      <c r="A45" s="12" t="s">
        <v>8</v>
      </c>
      <c r="B45" s="1" t="s">
        <v>226</v>
      </c>
      <c r="C45" s="3">
        <v>18181771</v>
      </c>
      <c r="D45" s="3">
        <v>7675178</v>
      </c>
      <c r="E45" s="3">
        <v>10506593</v>
      </c>
      <c r="F45" s="4">
        <v>0.58</v>
      </c>
      <c r="G45" s="13" t="s">
        <v>263</v>
      </c>
      <c r="H45" s="26">
        <f>+H41/H39</f>
        <v>0.5400926402727345</v>
      </c>
    </row>
    <row r="46" spans="1:7" ht="12.75">
      <c r="A46" s="12" t="s">
        <v>40</v>
      </c>
      <c r="B46" s="1" t="s">
        <v>228</v>
      </c>
      <c r="C46" s="3">
        <v>11467832</v>
      </c>
      <c r="D46" s="3">
        <v>7959493</v>
      </c>
      <c r="E46" s="3">
        <v>3508339</v>
      </c>
      <c r="F46" s="4">
        <v>0.31</v>
      </c>
      <c r="G46" s="18"/>
    </row>
    <row r="47" spans="1:10" ht="12.75">
      <c r="A47" s="12" t="s">
        <v>45</v>
      </c>
      <c r="B47" s="1" t="s">
        <v>228</v>
      </c>
      <c r="C47" s="3">
        <v>17686111</v>
      </c>
      <c r="D47" s="3">
        <v>7520079</v>
      </c>
      <c r="E47" s="3">
        <v>10166032</v>
      </c>
      <c r="F47" s="4">
        <v>0.57</v>
      </c>
      <c r="G47" s="23" t="s">
        <v>261</v>
      </c>
      <c r="H47" s="31" t="s">
        <v>1</v>
      </c>
      <c r="I47" s="31" t="s">
        <v>275</v>
      </c>
      <c r="J47" s="2" t="s">
        <v>277</v>
      </c>
    </row>
    <row r="48" spans="1:10" ht="12.75">
      <c r="A48" s="12" t="s">
        <v>251</v>
      </c>
      <c r="B48" s="1" t="s">
        <v>228</v>
      </c>
      <c r="C48" s="3">
        <v>10852587</v>
      </c>
      <c r="D48" s="3">
        <v>5891024</v>
      </c>
      <c r="E48" s="3">
        <v>4961563</v>
      </c>
      <c r="F48" s="4">
        <v>0.46</v>
      </c>
      <c r="G48" s="13" t="s">
        <v>4</v>
      </c>
      <c r="H48" s="18">
        <f>SUM(C46:C55)</f>
        <v>138362898</v>
      </c>
      <c r="I48" s="18">
        <v>303708855</v>
      </c>
      <c r="J48" s="35">
        <f>+H48/I48</f>
        <v>0.4555774246358408</v>
      </c>
    </row>
    <row r="49" spans="1:10" ht="12.75">
      <c r="A49" s="12" t="s">
        <v>234</v>
      </c>
      <c r="B49" s="1" t="s">
        <v>228</v>
      </c>
      <c r="C49" s="3">
        <v>13742616</v>
      </c>
      <c r="D49" s="3">
        <v>7858302</v>
      </c>
      <c r="E49" s="3">
        <v>5884314</v>
      </c>
      <c r="F49" s="4">
        <v>0.43</v>
      </c>
      <c r="G49" s="13" t="s">
        <v>2</v>
      </c>
      <c r="H49" s="18">
        <f>SUM(D46:D55)</f>
        <v>78988525</v>
      </c>
      <c r="I49" s="18">
        <v>301224632</v>
      </c>
      <c r="J49" s="35">
        <f>+H49/I49</f>
        <v>0.26222465432375397</v>
      </c>
    </row>
    <row r="50" spans="1:9" ht="12.75">
      <c r="A50" s="12" t="s">
        <v>37</v>
      </c>
      <c r="B50" s="1" t="s">
        <v>228</v>
      </c>
      <c r="C50" s="3">
        <v>6801222</v>
      </c>
      <c r="D50" s="3">
        <v>4957855</v>
      </c>
      <c r="E50" s="3">
        <v>1843367</v>
      </c>
      <c r="F50" s="4">
        <v>0.27</v>
      </c>
      <c r="G50" s="13" t="s">
        <v>3</v>
      </c>
      <c r="H50" s="18">
        <f>+H48-H49</f>
        <v>59374373</v>
      </c>
      <c r="I50" s="18">
        <v>2484223</v>
      </c>
    </row>
    <row r="51" spans="1:9" ht="12.75">
      <c r="A51" s="12" t="s">
        <v>13</v>
      </c>
      <c r="B51" s="1" t="s">
        <v>228</v>
      </c>
      <c r="C51" s="3">
        <v>18221001</v>
      </c>
      <c r="D51" s="3">
        <v>9323539</v>
      </c>
      <c r="E51" s="3">
        <v>8897462</v>
      </c>
      <c r="F51" s="4">
        <v>0.49</v>
      </c>
      <c r="G51" s="13" t="s">
        <v>270</v>
      </c>
      <c r="H51" s="18">
        <f>+H48/10</f>
        <v>13836289.8</v>
      </c>
      <c r="I51" s="18">
        <v>33745428.333333336</v>
      </c>
    </row>
    <row r="52" spans="1:9" ht="12.75">
      <c r="A52" s="12" t="s">
        <v>30</v>
      </c>
      <c r="B52" s="1" t="s">
        <v>228</v>
      </c>
      <c r="C52" s="3">
        <v>13429510</v>
      </c>
      <c r="D52" s="3">
        <v>7848757</v>
      </c>
      <c r="E52" s="3">
        <v>5580753</v>
      </c>
      <c r="F52" s="4">
        <v>0.42</v>
      </c>
      <c r="G52" s="13" t="s">
        <v>271</v>
      </c>
      <c r="H52" s="18">
        <f>+H49/10</f>
        <v>7898852.5</v>
      </c>
      <c r="I52" s="18">
        <v>33469403.555555556</v>
      </c>
    </row>
    <row r="53" spans="1:9" ht="12.75">
      <c r="A53" s="12" t="s">
        <v>27</v>
      </c>
      <c r="B53" s="1" t="s">
        <v>228</v>
      </c>
      <c r="C53" s="3">
        <v>15676896</v>
      </c>
      <c r="D53" s="3">
        <v>9585800</v>
      </c>
      <c r="E53" s="3">
        <v>6091096</v>
      </c>
      <c r="F53" s="4">
        <v>0.39</v>
      </c>
      <c r="G53" s="13" t="s">
        <v>272</v>
      </c>
      <c r="H53" s="18">
        <f>+H50/10</f>
        <v>5937437.3</v>
      </c>
      <c r="I53" s="18">
        <v>276024.77777777775</v>
      </c>
    </row>
    <row r="54" spans="1:9" ht="12.75">
      <c r="A54" s="12" t="s">
        <v>42</v>
      </c>
      <c r="B54" s="1" t="s">
        <v>228</v>
      </c>
      <c r="C54" s="3">
        <v>23707647</v>
      </c>
      <c r="D54" s="3">
        <v>13096034</v>
      </c>
      <c r="E54" s="3">
        <v>10611613</v>
      </c>
      <c r="F54" s="4">
        <v>0.45</v>
      </c>
      <c r="G54" s="13" t="s">
        <v>263</v>
      </c>
      <c r="H54" s="26">
        <f>+H50/H48</f>
        <v>0.42912062307339066</v>
      </c>
      <c r="I54" s="14"/>
    </row>
    <row r="55" spans="1:6" ht="12.75">
      <c r="A55" s="12" t="s">
        <v>43</v>
      </c>
      <c r="B55" s="1" t="s">
        <v>228</v>
      </c>
      <c r="C55" s="3">
        <v>6777476</v>
      </c>
      <c r="D55" s="3">
        <v>4947642</v>
      </c>
      <c r="E55" s="3">
        <v>1829834</v>
      </c>
      <c r="F55" s="4">
        <v>0.27</v>
      </c>
    </row>
    <row r="56" spans="1:7" ht="12.75">
      <c r="A56" s="11" t="s">
        <v>61</v>
      </c>
      <c r="B56" s="5" t="s">
        <v>224</v>
      </c>
      <c r="C56" s="6">
        <v>28248408</v>
      </c>
      <c r="D56" s="6">
        <v>6496556</v>
      </c>
      <c r="E56" s="6">
        <v>21751852</v>
      </c>
      <c r="F56" s="7">
        <v>0.77</v>
      </c>
      <c r="G56" s="18"/>
    </row>
    <row r="57" spans="1:10" ht="12.75">
      <c r="A57" s="12" t="s">
        <v>29</v>
      </c>
      <c r="B57" s="1" t="s">
        <v>224</v>
      </c>
      <c r="C57" s="3">
        <v>14270879</v>
      </c>
      <c r="D57" s="3">
        <v>5940556</v>
      </c>
      <c r="E57" s="3">
        <v>8330323</v>
      </c>
      <c r="F57" s="4">
        <v>0.58</v>
      </c>
      <c r="G57" s="23" t="s">
        <v>262</v>
      </c>
      <c r="H57" s="31" t="s">
        <v>1</v>
      </c>
      <c r="I57" s="31" t="s">
        <v>275</v>
      </c>
      <c r="J57" s="2" t="s">
        <v>277</v>
      </c>
    </row>
    <row r="58" spans="1:10" ht="12.75">
      <c r="A58" s="12" t="s">
        <v>44</v>
      </c>
      <c r="B58" s="1" t="s">
        <v>224</v>
      </c>
      <c r="C58" s="3">
        <v>22946979</v>
      </c>
      <c r="D58" s="3">
        <v>8807274</v>
      </c>
      <c r="E58" s="3">
        <v>14139705</v>
      </c>
      <c r="F58" s="4">
        <v>0.62</v>
      </c>
      <c r="G58" s="13" t="s">
        <v>4</v>
      </c>
      <c r="H58" s="27">
        <f>SUM(C56:C67)</f>
        <v>224289263</v>
      </c>
      <c r="I58" s="18">
        <v>373318030</v>
      </c>
      <c r="J58" s="35">
        <f>+H58/I58</f>
        <v>0.600799439019862</v>
      </c>
    </row>
    <row r="59" spans="1:10" ht="12.75">
      <c r="A59" s="12" t="s">
        <v>12</v>
      </c>
      <c r="B59" s="1" t="s">
        <v>224</v>
      </c>
      <c r="C59" s="3">
        <v>29669188</v>
      </c>
      <c r="D59" s="3">
        <v>10944681</v>
      </c>
      <c r="E59" s="3">
        <v>18724507</v>
      </c>
      <c r="F59" s="4">
        <v>0.63</v>
      </c>
      <c r="G59" s="13" t="s">
        <v>2</v>
      </c>
      <c r="H59" s="27">
        <f>SUM(D56:D67)</f>
        <v>91286938</v>
      </c>
      <c r="I59" s="18">
        <v>364558615</v>
      </c>
      <c r="J59" s="35">
        <f>+H59/I59</f>
        <v>0.250404007048359</v>
      </c>
    </row>
    <row r="60" spans="1:9" ht="12.75">
      <c r="A60" s="12" t="s">
        <v>47</v>
      </c>
      <c r="B60" s="1" t="s">
        <v>224</v>
      </c>
      <c r="C60" s="3">
        <v>22530118</v>
      </c>
      <c r="D60" s="3">
        <v>5231044</v>
      </c>
      <c r="E60" s="3">
        <v>17299074</v>
      </c>
      <c r="F60" s="4">
        <v>0.77</v>
      </c>
      <c r="G60" s="13" t="s">
        <v>3</v>
      </c>
      <c r="H60" s="29">
        <f>+H58-H59</f>
        <v>133002325</v>
      </c>
      <c r="I60" s="18">
        <v>8759415</v>
      </c>
    </row>
    <row r="61" spans="1:9" ht="12.75">
      <c r="A61" s="12" t="s">
        <v>32</v>
      </c>
      <c r="B61" s="1" t="s">
        <v>224</v>
      </c>
      <c r="C61" s="3">
        <v>16298368</v>
      </c>
      <c r="D61" s="3">
        <v>9348476</v>
      </c>
      <c r="E61" s="3">
        <v>6949892</v>
      </c>
      <c r="F61" s="4">
        <v>0.43</v>
      </c>
      <c r="G61" s="13" t="s">
        <v>270</v>
      </c>
      <c r="H61" s="29">
        <f>+H58/12</f>
        <v>18690771.916666668</v>
      </c>
      <c r="I61" s="18">
        <v>31109835.833333332</v>
      </c>
    </row>
    <row r="62" spans="1:9" ht="12.75">
      <c r="A62" s="12" t="s">
        <v>83</v>
      </c>
      <c r="B62" s="1" t="s">
        <v>224</v>
      </c>
      <c r="C62" s="3">
        <v>17791048</v>
      </c>
      <c r="D62" s="3">
        <v>5554875</v>
      </c>
      <c r="E62" s="3">
        <v>12236173</v>
      </c>
      <c r="F62" s="4">
        <v>0.69</v>
      </c>
      <c r="G62" s="13" t="s">
        <v>271</v>
      </c>
      <c r="H62" s="29">
        <f>+H59/12</f>
        <v>7607244.833333333</v>
      </c>
      <c r="I62" s="18">
        <v>30379884.583333332</v>
      </c>
    </row>
    <row r="63" spans="1:9" ht="12.75">
      <c r="A63" s="12" t="s">
        <v>140</v>
      </c>
      <c r="B63" s="1" t="s">
        <v>224</v>
      </c>
      <c r="C63" s="3">
        <v>9753029</v>
      </c>
      <c r="D63" s="3">
        <v>4816053</v>
      </c>
      <c r="E63" s="3">
        <v>4936976</v>
      </c>
      <c r="F63" s="4">
        <v>0.51</v>
      </c>
      <c r="G63" s="13" t="s">
        <v>272</v>
      </c>
      <c r="H63" s="29">
        <f>+H60/12</f>
        <v>11083527.083333334</v>
      </c>
      <c r="I63" s="18">
        <v>729951.25</v>
      </c>
    </row>
    <row r="64" spans="1:8" ht="12.75">
      <c r="A64" s="12" t="s">
        <v>124</v>
      </c>
      <c r="B64" s="1" t="s">
        <v>224</v>
      </c>
      <c r="C64" s="3">
        <v>7347037</v>
      </c>
      <c r="D64" s="3">
        <v>4188287</v>
      </c>
      <c r="E64" s="3">
        <v>3158750</v>
      </c>
      <c r="F64" s="4">
        <v>0.43</v>
      </c>
      <c r="G64" s="13" t="s">
        <v>263</v>
      </c>
      <c r="H64" s="28">
        <f>+H60/H58</f>
        <v>0.5929946142807558</v>
      </c>
    </row>
    <row r="65" spans="1:6" ht="12.75">
      <c r="A65" s="12" t="s">
        <v>51</v>
      </c>
      <c r="B65" s="1" t="s">
        <v>224</v>
      </c>
      <c r="C65" s="3">
        <v>14950979</v>
      </c>
      <c r="D65" s="3">
        <v>5885645</v>
      </c>
      <c r="E65" s="3">
        <v>9065334</v>
      </c>
      <c r="F65" s="4">
        <v>0.61</v>
      </c>
    </row>
    <row r="66" spans="1:9" ht="12.75">
      <c r="A66" s="12" t="s">
        <v>94</v>
      </c>
      <c r="B66" s="1" t="s">
        <v>224</v>
      </c>
      <c r="C66" s="3">
        <v>32825857</v>
      </c>
      <c r="D66" s="3">
        <v>15997451</v>
      </c>
      <c r="E66" s="3">
        <v>16828406</v>
      </c>
      <c r="F66" s="4">
        <v>0.51</v>
      </c>
      <c r="G66" s="13"/>
      <c r="H66" s="13"/>
      <c r="I66" s="14"/>
    </row>
    <row r="67" spans="1:6" ht="12.75">
      <c r="A67" s="19" t="s">
        <v>57</v>
      </c>
      <c r="B67" s="20" t="s">
        <v>224</v>
      </c>
      <c r="C67" s="21">
        <v>7657373</v>
      </c>
      <c r="D67" s="21">
        <v>8076040</v>
      </c>
      <c r="E67" s="21">
        <v>-418667</v>
      </c>
      <c r="F67" s="22"/>
    </row>
    <row r="68" spans="1:6" ht="12.75">
      <c r="A68" s="12" t="s">
        <v>19</v>
      </c>
      <c r="B68" s="1" t="s">
        <v>225</v>
      </c>
      <c r="C68" s="3">
        <v>27857388</v>
      </c>
      <c r="D68" s="3">
        <v>9749181</v>
      </c>
      <c r="E68" s="3">
        <v>18108207</v>
      </c>
      <c r="F68" s="4">
        <v>0.65</v>
      </c>
    </row>
    <row r="69" spans="1:6" ht="12.75">
      <c r="A69" s="12" t="s">
        <v>240</v>
      </c>
      <c r="B69" s="1" t="s">
        <v>229</v>
      </c>
      <c r="C69" s="3" t="s">
        <v>236</v>
      </c>
      <c r="D69" s="3"/>
      <c r="E69" s="3"/>
      <c r="F69" s="4"/>
    </row>
    <row r="70" spans="1:18" ht="12.75">
      <c r="A70" s="12" t="s">
        <v>54</v>
      </c>
      <c r="B70" s="1" t="s">
        <v>229</v>
      </c>
      <c r="C70" s="3">
        <v>3667363</v>
      </c>
      <c r="D70" s="3">
        <v>4403760</v>
      </c>
      <c r="E70" s="3">
        <v>-736397</v>
      </c>
      <c r="F70" s="4"/>
      <c r="G70" s="13" t="s">
        <v>264</v>
      </c>
      <c r="H70" s="31" t="s">
        <v>1</v>
      </c>
      <c r="I70" s="31" t="s">
        <v>275</v>
      </c>
      <c r="J70" s="2" t="s">
        <v>277</v>
      </c>
      <c r="L70" s="2" t="s">
        <v>223</v>
      </c>
      <c r="M70" s="2" t="s">
        <v>4</v>
      </c>
      <c r="N70" s="2" t="s">
        <v>2</v>
      </c>
      <c r="O70" s="2" t="s">
        <v>3</v>
      </c>
      <c r="P70" s="2" t="s">
        <v>270</v>
      </c>
      <c r="Q70" s="2" t="s">
        <v>271</v>
      </c>
      <c r="R70" s="2" t="s">
        <v>272</v>
      </c>
    </row>
    <row r="71" spans="1:18" ht="12.75">
      <c r="A71" s="12" t="s">
        <v>241</v>
      </c>
      <c r="B71" s="1" t="s">
        <v>229</v>
      </c>
      <c r="C71" s="3">
        <v>3776505</v>
      </c>
      <c r="D71" s="3">
        <v>3865774</v>
      </c>
      <c r="E71" s="3">
        <v>-89269</v>
      </c>
      <c r="F71" s="4"/>
      <c r="G71" s="13" t="s">
        <v>4</v>
      </c>
      <c r="H71" s="18">
        <f>SUM(C69:C78)</f>
        <v>39602762</v>
      </c>
      <c r="I71" s="18">
        <v>133386309</v>
      </c>
      <c r="J71" s="35">
        <f>+H71/I71</f>
        <v>0.2969027503414912</v>
      </c>
      <c r="L71" t="s">
        <v>229</v>
      </c>
      <c r="M71" s="24">
        <v>39602762</v>
      </c>
      <c r="N71" s="24">
        <v>35195364</v>
      </c>
      <c r="O71" s="24">
        <v>4407398</v>
      </c>
      <c r="P71" s="24">
        <v>4950345.25</v>
      </c>
      <c r="Q71" s="24">
        <v>4399420.5</v>
      </c>
      <c r="R71" s="24">
        <v>550924.75</v>
      </c>
    </row>
    <row r="72" spans="1:18" ht="12.75">
      <c r="A72" s="12" t="s">
        <v>63</v>
      </c>
      <c r="B72" s="1" t="s">
        <v>229</v>
      </c>
      <c r="C72" s="3">
        <v>2448036</v>
      </c>
      <c r="D72" s="3">
        <v>4266228</v>
      </c>
      <c r="E72" s="3">
        <v>-1818192</v>
      </c>
      <c r="F72" s="4"/>
      <c r="G72" s="13" t="s">
        <v>2</v>
      </c>
      <c r="H72" s="18">
        <f>SUM(D69:D78)</f>
        <v>35195364</v>
      </c>
      <c r="I72" s="18">
        <v>139376223</v>
      </c>
      <c r="J72" s="35">
        <f>+H72/I72</f>
        <v>0.25252057519165233</v>
      </c>
      <c r="L72" t="s">
        <v>232</v>
      </c>
      <c r="M72" s="24">
        <v>18565793</v>
      </c>
      <c r="N72" s="24">
        <v>29797825</v>
      </c>
      <c r="O72" s="24">
        <v>-11232032</v>
      </c>
      <c r="P72" s="24">
        <v>1428137.923076923</v>
      </c>
      <c r="Q72" s="24">
        <v>2292140.3846153845</v>
      </c>
      <c r="R72" s="24">
        <v>-864002.4615384615</v>
      </c>
    </row>
    <row r="73" spans="1:18" ht="12.75">
      <c r="A73" s="12" t="s">
        <v>73</v>
      </c>
      <c r="B73" s="1" t="s">
        <v>229</v>
      </c>
      <c r="C73" s="3">
        <v>14806048</v>
      </c>
      <c r="D73" s="3">
        <v>5521854</v>
      </c>
      <c r="E73" s="3">
        <v>9284194</v>
      </c>
      <c r="F73" s="4">
        <v>0.63</v>
      </c>
      <c r="G73" s="13" t="s">
        <v>3</v>
      </c>
      <c r="H73" s="24">
        <f>+H71-H72</f>
        <v>4407398</v>
      </c>
      <c r="I73" s="18">
        <v>-5989914</v>
      </c>
      <c r="L73" t="s">
        <v>269</v>
      </c>
      <c r="M73" s="24">
        <v>33134230</v>
      </c>
      <c r="N73" s="24">
        <v>29723447</v>
      </c>
      <c r="O73" s="24">
        <v>3410783</v>
      </c>
      <c r="P73" s="24">
        <v>4141778.75</v>
      </c>
      <c r="Q73" s="24">
        <v>3715430.875</v>
      </c>
      <c r="R73" s="24">
        <v>426347.875</v>
      </c>
    </row>
    <row r="74" spans="1:18" ht="12.75">
      <c r="A74" s="12" t="s">
        <v>136</v>
      </c>
      <c r="B74" s="1" t="s">
        <v>229</v>
      </c>
      <c r="C74" s="3">
        <v>0</v>
      </c>
      <c r="D74" s="3">
        <v>0</v>
      </c>
      <c r="E74" s="3">
        <v>0</v>
      </c>
      <c r="F74" s="4"/>
      <c r="G74" s="13" t="s">
        <v>270</v>
      </c>
      <c r="H74" s="24">
        <f>+H71/8</f>
        <v>4950345.25</v>
      </c>
      <c r="I74" s="18">
        <v>14820701</v>
      </c>
      <c r="L74" t="s">
        <v>235</v>
      </c>
      <c r="M74" s="24">
        <v>21956469</v>
      </c>
      <c r="N74" s="24">
        <v>32548172</v>
      </c>
      <c r="O74" s="24">
        <v>-10591703</v>
      </c>
      <c r="P74" s="24">
        <v>2439607.6666666665</v>
      </c>
      <c r="Q74" s="24">
        <v>3616463.5555555555</v>
      </c>
      <c r="R74" s="24">
        <v>-1176855.888888889</v>
      </c>
    </row>
    <row r="75" spans="1:18" ht="12.75">
      <c r="A75" s="12" t="s">
        <v>76</v>
      </c>
      <c r="B75" s="1" t="s">
        <v>229</v>
      </c>
      <c r="C75" s="3">
        <v>3264596</v>
      </c>
      <c r="D75" s="3">
        <v>4542263</v>
      </c>
      <c r="E75" s="3">
        <v>-1277697</v>
      </c>
      <c r="F75" s="4"/>
      <c r="G75" s="13" t="s">
        <v>271</v>
      </c>
      <c r="H75" s="24">
        <f>+H72/8</f>
        <v>4399420.5</v>
      </c>
      <c r="I75" s="18">
        <v>15486247</v>
      </c>
      <c r="M75" s="24"/>
      <c r="N75" s="24"/>
      <c r="O75" s="24"/>
      <c r="P75" s="24"/>
      <c r="Q75" s="24"/>
      <c r="R75" s="24"/>
    </row>
    <row r="76" spans="1:18" ht="12.75">
      <c r="A76" s="12" t="s">
        <v>89</v>
      </c>
      <c r="B76" s="1" t="s">
        <v>229</v>
      </c>
      <c r="C76" s="3">
        <v>3838782</v>
      </c>
      <c r="D76" s="3">
        <v>3134583</v>
      </c>
      <c r="E76" s="3">
        <v>703219</v>
      </c>
      <c r="F76" s="4">
        <v>0.18</v>
      </c>
      <c r="G76" s="13" t="s">
        <v>272</v>
      </c>
      <c r="H76" s="24">
        <f>+H73/8</f>
        <v>550924.75</v>
      </c>
      <c r="I76" s="18">
        <v>-665546</v>
      </c>
      <c r="M76" s="24"/>
      <c r="N76" s="24"/>
      <c r="O76" s="24"/>
      <c r="P76" s="24"/>
      <c r="Q76" s="24"/>
      <c r="R76" s="24"/>
    </row>
    <row r="77" spans="1:9" ht="12.75">
      <c r="A77" s="12" t="s">
        <v>214</v>
      </c>
      <c r="B77" s="1" t="s">
        <v>229</v>
      </c>
      <c r="C77" s="3">
        <v>3779459</v>
      </c>
      <c r="D77" s="3">
        <v>5438929</v>
      </c>
      <c r="E77" s="3">
        <v>-1659470</v>
      </c>
      <c r="F77" s="4"/>
      <c r="G77" s="13" t="s">
        <v>263</v>
      </c>
      <c r="H77" s="26">
        <f>+H73/H71</f>
        <v>0.1112901670848109</v>
      </c>
      <c r="I77" s="14"/>
    </row>
    <row r="78" spans="1:6" ht="12.75">
      <c r="A78" s="12" t="s">
        <v>239</v>
      </c>
      <c r="B78" s="1" t="s">
        <v>229</v>
      </c>
      <c r="C78" s="3">
        <v>4021973</v>
      </c>
      <c r="D78" s="3">
        <v>4021973</v>
      </c>
      <c r="E78" s="3">
        <v>0</v>
      </c>
      <c r="F78" s="4"/>
    </row>
    <row r="79" spans="1:6" ht="12.75">
      <c r="A79" s="11" t="s">
        <v>75</v>
      </c>
      <c r="B79" s="5" t="s">
        <v>232</v>
      </c>
      <c r="C79" s="6">
        <v>411632</v>
      </c>
      <c r="D79" s="6">
        <v>2358874</v>
      </c>
      <c r="E79" s="6">
        <v>-1947242</v>
      </c>
      <c r="F79" s="5"/>
    </row>
    <row r="80" spans="1:10" ht="12.75">
      <c r="A80" s="12" t="s">
        <v>169</v>
      </c>
      <c r="B80" s="1" t="s">
        <v>232</v>
      </c>
      <c r="C80" s="3">
        <v>728303</v>
      </c>
      <c r="D80" s="3">
        <v>2065527</v>
      </c>
      <c r="E80" s="3">
        <v>-1337224</v>
      </c>
      <c r="F80" s="4"/>
      <c r="G80" s="13" t="s">
        <v>265</v>
      </c>
      <c r="H80" s="31" t="s">
        <v>1</v>
      </c>
      <c r="I80" s="31" t="s">
        <v>275</v>
      </c>
      <c r="J80" s="2" t="s">
        <v>277</v>
      </c>
    </row>
    <row r="81" spans="1:10" ht="12.75">
      <c r="A81" s="12" t="s">
        <v>121</v>
      </c>
      <c r="B81" s="1" t="s">
        <v>232</v>
      </c>
      <c r="C81" s="3">
        <v>838414</v>
      </c>
      <c r="D81" s="3">
        <v>2038039</v>
      </c>
      <c r="E81" s="3">
        <v>-1199625</v>
      </c>
      <c r="F81" s="4"/>
      <c r="G81" s="13" t="s">
        <v>4</v>
      </c>
      <c r="H81" s="18">
        <f>SUM(C79:C91)</f>
        <v>18565793</v>
      </c>
      <c r="I81" s="18">
        <v>92313335</v>
      </c>
      <c r="J81" s="35">
        <f>+H81/I81</f>
        <v>0.20111713004410467</v>
      </c>
    </row>
    <row r="82" spans="1:19" ht="12.75">
      <c r="A82" s="12" t="s">
        <v>134</v>
      </c>
      <c r="B82" s="1" t="s">
        <v>232</v>
      </c>
      <c r="C82" s="3">
        <v>2907523</v>
      </c>
      <c r="D82" s="3">
        <v>2310919</v>
      </c>
      <c r="E82" s="3">
        <v>596604</v>
      </c>
      <c r="F82" s="4">
        <v>0.20519321773206953</v>
      </c>
      <c r="G82" s="13" t="s">
        <v>2</v>
      </c>
      <c r="H82" s="18">
        <f>SUM(D79:D91)</f>
        <v>29797825</v>
      </c>
      <c r="I82" s="18">
        <v>99947746</v>
      </c>
      <c r="J82" s="35">
        <f>+H82/I82</f>
        <v>0.2981340369596729</v>
      </c>
      <c r="N82" s="2"/>
      <c r="O82" s="2"/>
      <c r="P82" s="2"/>
      <c r="Q82" s="2"/>
      <c r="R82" s="2"/>
      <c r="S82" s="2"/>
    </row>
    <row r="83" spans="1:19" ht="12.75">
      <c r="A83" s="12" t="s">
        <v>244</v>
      </c>
      <c r="B83" s="1" t="s">
        <v>232</v>
      </c>
      <c r="C83" s="3">
        <v>1319836</v>
      </c>
      <c r="D83" s="3">
        <v>2025994</v>
      </c>
      <c r="E83" s="3">
        <v>-706158</v>
      </c>
      <c r="F83" s="4"/>
      <c r="G83" s="13" t="s">
        <v>3</v>
      </c>
      <c r="H83" s="24">
        <f>+H81-H82</f>
        <v>-11232032</v>
      </c>
      <c r="I83" s="18">
        <v>-7634411</v>
      </c>
      <c r="N83" s="24"/>
      <c r="O83" s="24"/>
      <c r="Q83" s="24"/>
      <c r="R83" s="24"/>
      <c r="S83" s="24"/>
    </row>
    <row r="84" spans="1:19" ht="12.75">
      <c r="A84" s="12" t="s">
        <v>245</v>
      </c>
      <c r="B84" s="1" t="s">
        <v>232</v>
      </c>
      <c r="C84" s="3">
        <v>2677863</v>
      </c>
      <c r="D84" s="3">
        <v>2398185</v>
      </c>
      <c r="E84" s="3">
        <v>279678</v>
      </c>
      <c r="F84" s="4">
        <v>0.1</v>
      </c>
      <c r="G84" s="13" t="s">
        <v>270</v>
      </c>
      <c r="H84" s="18">
        <f>+H81/13</f>
        <v>1428137.923076923</v>
      </c>
      <c r="I84" s="18">
        <v>9231333.5</v>
      </c>
      <c r="N84" s="24"/>
      <c r="O84" s="24"/>
      <c r="Q84" s="24"/>
      <c r="R84" s="24"/>
      <c r="S84" s="24"/>
    </row>
    <row r="85" spans="1:19" ht="12.75">
      <c r="A85" s="12" t="s">
        <v>114</v>
      </c>
      <c r="B85" s="1" t="s">
        <v>232</v>
      </c>
      <c r="C85" s="3">
        <v>522171</v>
      </c>
      <c r="D85" s="3">
        <v>2235803</v>
      </c>
      <c r="E85" s="3">
        <v>-1713632</v>
      </c>
      <c r="F85" s="4"/>
      <c r="G85" s="13" t="s">
        <v>271</v>
      </c>
      <c r="H85" s="18">
        <f>+H82/13</f>
        <v>2292140.3846153845</v>
      </c>
      <c r="I85" s="18">
        <v>9994774.6</v>
      </c>
      <c r="N85" s="24"/>
      <c r="O85" s="24"/>
      <c r="Q85" s="24"/>
      <c r="R85" s="24"/>
      <c r="S85" s="24"/>
    </row>
    <row r="86" spans="1:19" ht="12.75">
      <c r="A86" s="12" t="s">
        <v>48</v>
      </c>
      <c r="B86" s="1" t="s">
        <v>232</v>
      </c>
      <c r="C86" s="3">
        <v>3095334</v>
      </c>
      <c r="D86" s="3">
        <v>3141992</v>
      </c>
      <c r="E86" s="3">
        <v>-46658</v>
      </c>
      <c r="F86" s="4"/>
      <c r="G86" s="13" t="s">
        <v>272</v>
      </c>
      <c r="H86" s="18">
        <f>+H83/13</f>
        <v>-864002.4615384615</v>
      </c>
      <c r="I86" s="18">
        <v>-763441.1</v>
      </c>
      <c r="N86" s="24"/>
      <c r="O86" s="24"/>
      <c r="Q86" s="24"/>
      <c r="R86" s="24"/>
      <c r="S86" s="24"/>
    </row>
    <row r="87" spans="1:8" ht="12.75">
      <c r="A87" s="12" t="s">
        <v>50</v>
      </c>
      <c r="B87" s="1" t="s">
        <v>232</v>
      </c>
      <c r="C87" s="3">
        <v>2574667</v>
      </c>
      <c r="D87" s="3">
        <v>2527703</v>
      </c>
      <c r="E87" s="3">
        <v>46964</v>
      </c>
      <c r="F87" s="4">
        <v>0.02</v>
      </c>
      <c r="G87" s="13" t="s">
        <v>263</v>
      </c>
      <c r="H87" s="26">
        <f>+H83/H81</f>
        <v>-0.6049853081955616</v>
      </c>
    </row>
    <row r="88" spans="1:6" ht="12.75">
      <c r="A88" s="12" t="s">
        <v>246</v>
      </c>
      <c r="B88" s="1" t="s">
        <v>232</v>
      </c>
      <c r="C88" s="3">
        <v>498872</v>
      </c>
      <c r="D88" s="3">
        <v>1952350</v>
      </c>
      <c r="E88" s="3">
        <v>-1453478</v>
      </c>
      <c r="F88" s="4"/>
    </row>
    <row r="89" spans="1:6" ht="12.75">
      <c r="A89" s="12" t="s">
        <v>247</v>
      </c>
      <c r="B89" s="1" t="s">
        <v>232</v>
      </c>
      <c r="C89" s="3">
        <v>957401</v>
      </c>
      <c r="D89" s="3">
        <v>2302957</v>
      </c>
      <c r="E89" s="3">
        <v>-1345556</v>
      </c>
      <c r="F89" s="4"/>
    </row>
    <row r="90" spans="1:9" ht="12.75">
      <c r="A90" s="12" t="s">
        <v>196</v>
      </c>
      <c r="B90" s="1" t="s">
        <v>232</v>
      </c>
      <c r="C90" s="3">
        <v>1100608</v>
      </c>
      <c r="D90" s="3">
        <v>2333866</v>
      </c>
      <c r="E90" s="3">
        <v>-1233258</v>
      </c>
      <c r="F90" s="4"/>
      <c r="G90" s="13"/>
      <c r="H90" s="13"/>
      <c r="I90" s="14"/>
    </row>
    <row r="91" spans="1:6" ht="12.75">
      <c r="A91" s="12" t="s">
        <v>123</v>
      </c>
      <c r="B91" s="1" t="s">
        <v>232</v>
      </c>
      <c r="C91" s="3">
        <v>933169</v>
      </c>
      <c r="D91" s="3">
        <v>2105616</v>
      </c>
      <c r="E91" s="3">
        <v>-1112447</v>
      </c>
      <c r="F91" s="4"/>
    </row>
    <row r="92" spans="1:10" ht="12.75">
      <c r="A92" s="12" t="s">
        <v>248</v>
      </c>
      <c r="B92" s="1" t="s">
        <v>238</v>
      </c>
      <c r="C92" s="3">
        <v>4817586</v>
      </c>
      <c r="D92" s="3">
        <v>3500459</v>
      </c>
      <c r="E92" s="3">
        <v>1317127</v>
      </c>
      <c r="F92" s="4">
        <v>0.27339978985325847</v>
      </c>
      <c r="G92" s="13" t="s">
        <v>266</v>
      </c>
      <c r="H92" s="31" t="s">
        <v>1</v>
      </c>
      <c r="I92" s="31" t="s">
        <v>275</v>
      </c>
      <c r="J92" s="2" t="s">
        <v>277</v>
      </c>
    </row>
    <row r="93" spans="1:10" ht="12.75">
      <c r="A93" s="12" t="s">
        <v>249</v>
      </c>
      <c r="B93" s="1" t="s">
        <v>238</v>
      </c>
      <c r="C93" s="3">
        <v>6675808</v>
      </c>
      <c r="D93" s="3">
        <v>5727119</v>
      </c>
      <c r="E93" s="3">
        <v>948689</v>
      </c>
      <c r="F93" s="4">
        <v>0.1421084908373638</v>
      </c>
      <c r="G93" s="13" t="s">
        <v>4</v>
      </c>
      <c r="H93" s="18">
        <f>SUM(C92:C99)</f>
        <v>33134230</v>
      </c>
      <c r="I93" s="14"/>
      <c r="J93" s="35"/>
    </row>
    <row r="94" spans="1:10" ht="12.75">
      <c r="A94" s="12" t="s">
        <v>207</v>
      </c>
      <c r="B94" s="1" t="s">
        <v>238</v>
      </c>
      <c r="C94" s="3">
        <v>2687843</v>
      </c>
      <c r="D94" s="3">
        <v>2711454</v>
      </c>
      <c r="E94" s="3">
        <v>-23611</v>
      </c>
      <c r="F94" s="4"/>
      <c r="G94" s="13" t="s">
        <v>2</v>
      </c>
      <c r="H94" s="18">
        <f>SUM(D92:D99)</f>
        <v>29723447</v>
      </c>
      <c r="J94" s="35"/>
    </row>
    <row r="95" spans="1:8" ht="12.75">
      <c r="A95" s="12" t="s">
        <v>100</v>
      </c>
      <c r="B95" s="1" t="s">
        <v>238</v>
      </c>
      <c r="C95" s="3">
        <v>4208377</v>
      </c>
      <c r="D95" s="3">
        <v>3367202</v>
      </c>
      <c r="E95" s="3">
        <v>841175</v>
      </c>
      <c r="F95" s="4">
        <v>0.2</v>
      </c>
      <c r="G95" s="13" t="s">
        <v>3</v>
      </c>
      <c r="H95" s="24">
        <f>+H93-H94</f>
        <v>3410783</v>
      </c>
    </row>
    <row r="96" spans="1:8" ht="12.75">
      <c r="A96" s="12" t="s">
        <v>250</v>
      </c>
      <c r="B96" s="1" t="s">
        <v>238</v>
      </c>
      <c r="C96" s="3">
        <v>6240168</v>
      </c>
      <c r="D96" s="3">
        <v>5369509</v>
      </c>
      <c r="E96" s="3">
        <v>870659</v>
      </c>
      <c r="F96" s="4">
        <v>0.13952492945702744</v>
      </c>
      <c r="G96" s="13" t="s">
        <v>270</v>
      </c>
      <c r="H96" s="24">
        <f>+H93/8</f>
        <v>4141778.75</v>
      </c>
    </row>
    <row r="97" spans="1:8" ht="12.75">
      <c r="A97" s="12" t="s">
        <v>217</v>
      </c>
      <c r="B97" s="1" t="s">
        <v>238</v>
      </c>
      <c r="C97" s="3">
        <v>2799735</v>
      </c>
      <c r="D97" s="3">
        <v>3464280</v>
      </c>
      <c r="E97" s="3">
        <v>-664545</v>
      </c>
      <c r="F97" s="4"/>
      <c r="G97" s="13" t="s">
        <v>271</v>
      </c>
      <c r="H97" s="24">
        <f>+H94/8</f>
        <v>3715430.875</v>
      </c>
    </row>
    <row r="98" spans="1:9" ht="12.75">
      <c r="A98" s="12" t="s">
        <v>88</v>
      </c>
      <c r="B98" s="1" t="s">
        <v>238</v>
      </c>
      <c r="C98" s="3">
        <v>3978035</v>
      </c>
      <c r="D98" s="3">
        <v>3203123</v>
      </c>
      <c r="E98" s="3">
        <v>774912</v>
      </c>
      <c r="F98" s="4">
        <v>0.19</v>
      </c>
      <c r="G98" s="13" t="s">
        <v>272</v>
      </c>
      <c r="H98" s="24">
        <f>+H95/8</f>
        <v>426347.875</v>
      </c>
      <c r="I98" s="14"/>
    </row>
    <row r="99" spans="1:8" ht="12.75">
      <c r="A99" s="12" t="s">
        <v>218</v>
      </c>
      <c r="B99" s="1" t="s">
        <v>238</v>
      </c>
      <c r="C99" s="3">
        <v>1726678</v>
      </c>
      <c r="D99" s="3">
        <v>2380301</v>
      </c>
      <c r="E99" s="3">
        <v>-653623</v>
      </c>
      <c r="F99" s="4"/>
      <c r="G99" s="13" t="s">
        <v>263</v>
      </c>
      <c r="H99" s="26">
        <f>+H95/H93</f>
        <v>0.10293835106474483</v>
      </c>
    </row>
    <row r="100" spans="1:6" ht="12.75">
      <c r="A100" s="12" t="s">
        <v>252</v>
      </c>
      <c r="B100" s="1" t="s">
        <v>235</v>
      </c>
      <c r="C100" s="3">
        <v>3062247</v>
      </c>
      <c r="D100" s="3">
        <v>2459817</v>
      </c>
      <c r="E100" s="3">
        <v>602430</v>
      </c>
      <c r="F100" s="4">
        <v>0.19672808888375104</v>
      </c>
    </row>
    <row r="101" spans="1:10" ht="12.75">
      <c r="A101" s="12" t="s">
        <v>253</v>
      </c>
      <c r="B101" s="1" t="s">
        <v>235</v>
      </c>
      <c r="C101" s="3">
        <v>3033055</v>
      </c>
      <c r="D101" s="3">
        <v>3572867</v>
      </c>
      <c r="E101" s="3">
        <v>-539812</v>
      </c>
      <c r="G101" s="13" t="s">
        <v>267</v>
      </c>
      <c r="H101" s="31" t="s">
        <v>1</v>
      </c>
      <c r="I101" s="31" t="s">
        <v>275</v>
      </c>
      <c r="J101" s="2" t="s">
        <v>277</v>
      </c>
    </row>
    <row r="102" spans="1:8" ht="12.75">
      <c r="A102" s="12" t="s">
        <v>273</v>
      </c>
      <c r="B102" s="1" t="s">
        <v>235</v>
      </c>
      <c r="C102" s="3">
        <v>2096010</v>
      </c>
      <c r="D102" s="3">
        <v>2422000</v>
      </c>
      <c r="E102" s="3">
        <v>-325990</v>
      </c>
      <c r="F102" s="4"/>
      <c r="G102" s="13" t="s">
        <v>4</v>
      </c>
      <c r="H102" s="18">
        <f>SUM(C100:C108)</f>
        <v>21956469</v>
      </c>
    </row>
    <row r="103" spans="1:10" ht="12.75">
      <c r="A103" s="36" t="s">
        <v>137</v>
      </c>
      <c r="B103" s="37" t="s">
        <v>235</v>
      </c>
      <c r="C103" s="38">
        <v>2186470</v>
      </c>
      <c r="D103" s="38">
        <v>4889596</v>
      </c>
      <c r="E103" s="38">
        <v>-2703126</v>
      </c>
      <c r="F103" s="39"/>
      <c r="G103" s="40" t="s">
        <v>2</v>
      </c>
      <c r="H103" s="18">
        <f>SUM(D100:D108)</f>
        <v>32548172</v>
      </c>
      <c r="I103" s="41"/>
      <c r="J103" s="37"/>
    </row>
    <row r="104" spans="1:8" ht="12.75">
      <c r="A104" s="12" t="s">
        <v>254</v>
      </c>
      <c r="B104" s="1" t="s">
        <v>235</v>
      </c>
      <c r="C104" s="3">
        <v>1623502</v>
      </c>
      <c r="D104" s="3">
        <v>2297054</v>
      </c>
      <c r="E104" s="3">
        <v>-673552</v>
      </c>
      <c r="F104" s="4"/>
      <c r="G104" s="13" t="s">
        <v>3</v>
      </c>
      <c r="H104" s="24">
        <f>+H102-H103</f>
        <v>-10591703</v>
      </c>
    </row>
    <row r="105" spans="1:8" ht="12.75">
      <c r="A105" s="12" t="s">
        <v>209</v>
      </c>
      <c r="B105" s="1" t="s">
        <v>235</v>
      </c>
      <c r="C105" s="3">
        <v>4676654</v>
      </c>
      <c r="D105" s="3">
        <v>4660215</v>
      </c>
      <c r="E105" s="3">
        <v>16439</v>
      </c>
      <c r="F105" s="4">
        <v>0</v>
      </c>
      <c r="G105" s="13" t="s">
        <v>270</v>
      </c>
      <c r="H105" s="18">
        <f>+H102/9</f>
        <v>2439607.6666666665</v>
      </c>
    </row>
    <row r="106" spans="1:8" ht="12.75">
      <c r="A106" s="12" t="s">
        <v>255</v>
      </c>
      <c r="B106" s="1" t="s">
        <v>235</v>
      </c>
      <c r="C106" s="3">
        <v>2328385</v>
      </c>
      <c r="D106" s="3">
        <v>6210858</v>
      </c>
      <c r="E106" s="3">
        <v>-3882473</v>
      </c>
      <c r="F106" s="4"/>
      <c r="G106" s="13" t="s">
        <v>271</v>
      </c>
      <c r="H106" s="18">
        <f>+H103/9</f>
        <v>3616463.5555555555</v>
      </c>
    </row>
    <row r="107" spans="1:9" ht="12.75">
      <c r="A107" s="12" t="s">
        <v>111</v>
      </c>
      <c r="B107" s="1" t="s">
        <v>235</v>
      </c>
      <c r="C107" s="3">
        <v>1782458</v>
      </c>
      <c r="D107" s="3">
        <v>3316654</v>
      </c>
      <c r="E107" s="3">
        <v>-1534196</v>
      </c>
      <c r="F107" s="4"/>
      <c r="G107" s="13" t="s">
        <v>272</v>
      </c>
      <c r="H107" s="18">
        <f>+H104/9</f>
        <v>-1176855.888888889</v>
      </c>
      <c r="I107" s="14"/>
    </row>
    <row r="108" spans="1:8" ht="12.75">
      <c r="A108" s="12" t="s">
        <v>181</v>
      </c>
      <c r="B108" s="1" t="s">
        <v>235</v>
      </c>
      <c r="C108" s="3">
        <v>1167688</v>
      </c>
      <c r="D108" s="3">
        <v>2719111</v>
      </c>
      <c r="E108" s="3">
        <v>-1551423</v>
      </c>
      <c r="F108" s="4"/>
      <c r="G108" s="13" t="s">
        <v>263</v>
      </c>
      <c r="H108" s="26">
        <f>+H104/H102</f>
        <v>-0.4823955527639713</v>
      </c>
    </row>
    <row r="109" spans="1:7" ht="12.75">
      <c r="A109" s="12" t="s">
        <v>161</v>
      </c>
      <c r="B109" s="1" t="s">
        <v>237</v>
      </c>
      <c r="C109" s="3">
        <v>1343556</v>
      </c>
      <c r="D109" s="3">
        <v>2285019</v>
      </c>
      <c r="E109" s="3">
        <v>-941463</v>
      </c>
      <c r="F109" s="4"/>
      <c r="G109" t="s">
        <v>274</v>
      </c>
    </row>
    <row r="110" spans="1:6" ht="12.75">
      <c r="A110" s="12" t="s">
        <v>200</v>
      </c>
      <c r="B110" s="1" t="s">
        <v>237</v>
      </c>
      <c r="C110" s="3">
        <v>2702222</v>
      </c>
      <c r="D110" s="3">
        <v>2699263</v>
      </c>
      <c r="E110" s="3">
        <v>2959</v>
      </c>
      <c r="F110" s="4">
        <v>0</v>
      </c>
    </row>
    <row r="111" spans="1:10" ht="12.75">
      <c r="A111" s="12" t="s">
        <v>91</v>
      </c>
      <c r="B111" s="1" t="s">
        <v>237</v>
      </c>
      <c r="C111" s="3">
        <v>3400180</v>
      </c>
      <c r="D111" s="3">
        <v>2428271</v>
      </c>
      <c r="E111" s="3">
        <v>971909</v>
      </c>
      <c r="F111" s="4">
        <v>0.29</v>
      </c>
      <c r="G111" s="13" t="s">
        <v>237</v>
      </c>
      <c r="H111" s="31" t="s">
        <v>1</v>
      </c>
      <c r="I111" s="31" t="s">
        <v>275</v>
      </c>
      <c r="J111" s="2" t="s">
        <v>277</v>
      </c>
    </row>
    <row r="112" spans="1:8" ht="12.75">
      <c r="A112" s="12" t="s">
        <v>127</v>
      </c>
      <c r="B112" s="1" t="s">
        <v>237</v>
      </c>
      <c r="C112" s="3">
        <v>1433134</v>
      </c>
      <c r="D112" s="3">
        <v>2518562</v>
      </c>
      <c r="E112" s="3">
        <v>-1085428</v>
      </c>
      <c r="F112" s="4"/>
      <c r="G112" s="13" t="s">
        <v>4</v>
      </c>
      <c r="H112" s="18">
        <f>SUM(C109:C114)</f>
        <v>8879092</v>
      </c>
    </row>
    <row r="113" spans="1:8" ht="12.75">
      <c r="A113" s="12" t="s">
        <v>242</v>
      </c>
      <c r="B113" s="1" t="s">
        <v>237</v>
      </c>
      <c r="C113" s="3" t="s">
        <v>236</v>
      </c>
      <c r="D113" s="3"/>
      <c r="E113" s="3"/>
      <c r="F113" s="4"/>
      <c r="G113" s="13" t="s">
        <v>2</v>
      </c>
      <c r="H113" s="18">
        <f>SUM(D109:D114)</f>
        <v>9931115</v>
      </c>
    </row>
    <row r="114" spans="1:8" ht="12.75">
      <c r="A114" s="12" t="s">
        <v>243</v>
      </c>
      <c r="B114" s="1" t="s">
        <v>237</v>
      </c>
      <c r="C114" s="3" t="s">
        <v>236</v>
      </c>
      <c r="D114" s="3"/>
      <c r="E114" s="3"/>
      <c r="F114" s="4"/>
      <c r="G114" s="13" t="s">
        <v>3</v>
      </c>
      <c r="H114" s="24">
        <f>+H112-H113</f>
        <v>-1052023</v>
      </c>
    </row>
    <row r="115" spans="1:9" ht="12.75">
      <c r="A115" s="12" t="s">
        <v>138</v>
      </c>
      <c r="B115" s="1" t="s">
        <v>225</v>
      </c>
      <c r="C115" s="3">
        <v>2565160</v>
      </c>
      <c r="D115" s="3">
        <v>2464351</v>
      </c>
      <c r="E115" s="3">
        <v>100809</v>
      </c>
      <c r="F115" s="4">
        <v>0.04</v>
      </c>
      <c r="G115" s="13" t="s">
        <v>270</v>
      </c>
      <c r="H115" s="18">
        <f>+H112/4</f>
        <v>2219773</v>
      </c>
      <c r="I115" s="14"/>
    </row>
    <row r="116" spans="1:8" ht="12.75">
      <c r="A116" s="12" t="s">
        <v>17</v>
      </c>
      <c r="B116" s="1" t="s">
        <v>225</v>
      </c>
      <c r="C116" s="3">
        <v>499898</v>
      </c>
      <c r="D116" s="3">
        <v>3105203</v>
      </c>
      <c r="E116" s="3">
        <v>-2605305</v>
      </c>
      <c r="G116" s="13" t="s">
        <v>271</v>
      </c>
      <c r="H116" s="18">
        <f>+H113/4</f>
        <v>2482778.75</v>
      </c>
    </row>
    <row r="117" spans="1:8" ht="12.75">
      <c r="A117" s="12" t="s">
        <v>148</v>
      </c>
      <c r="B117" s="1" t="s">
        <v>225</v>
      </c>
      <c r="C117" s="3">
        <v>1540854</v>
      </c>
      <c r="D117" s="3">
        <v>1624198</v>
      </c>
      <c r="E117" s="3">
        <v>-83344</v>
      </c>
      <c r="F117" s="4"/>
      <c r="G117" s="13" t="s">
        <v>272</v>
      </c>
      <c r="H117" s="18">
        <f>+H114/4</f>
        <v>-263005.75</v>
      </c>
    </row>
    <row r="118" spans="1:8" ht="12.75">
      <c r="A118" s="11" t="s">
        <v>178</v>
      </c>
      <c r="B118" s="5"/>
      <c r="C118" s="6">
        <v>90906</v>
      </c>
      <c r="D118" s="6">
        <v>889012</v>
      </c>
      <c r="E118" s="6">
        <v>-798106</v>
      </c>
      <c r="F118" s="5"/>
      <c r="G118" s="13" t="s">
        <v>263</v>
      </c>
      <c r="H118" s="26">
        <f>+H114/H112</f>
        <v>-0.11848317372992644</v>
      </c>
    </row>
    <row r="119" spans="1:6" ht="12.75">
      <c r="A119" s="11" t="s">
        <v>158</v>
      </c>
      <c r="B119" s="5"/>
      <c r="C119" s="6">
        <v>208179</v>
      </c>
      <c r="D119" s="6">
        <v>214044</v>
      </c>
      <c r="E119" s="6">
        <v>-5865</v>
      </c>
      <c r="F119" s="7"/>
    </row>
    <row r="120" spans="1:6" ht="12.75">
      <c r="A120" s="12" t="s">
        <v>194</v>
      </c>
      <c r="C120" s="3">
        <v>112738</v>
      </c>
      <c r="D120" s="3">
        <v>625256</v>
      </c>
      <c r="E120" s="3">
        <v>-512518</v>
      </c>
      <c r="F120" s="4"/>
    </row>
    <row r="121" spans="1:6" ht="12.75">
      <c r="A121" s="12" t="s">
        <v>210</v>
      </c>
      <c r="C121" s="3">
        <v>817090</v>
      </c>
      <c r="D121" s="3">
        <v>1388799</v>
      </c>
      <c r="E121" s="3">
        <v>-571709</v>
      </c>
      <c r="F121" s="4"/>
    </row>
    <row r="122" spans="1:6" ht="12.75">
      <c r="A122" s="12" t="s">
        <v>78</v>
      </c>
      <c r="C122" s="3">
        <v>0</v>
      </c>
      <c r="D122" s="3">
        <v>0</v>
      </c>
      <c r="E122" s="3">
        <v>0</v>
      </c>
      <c r="F122" s="4"/>
    </row>
    <row r="123" spans="1:6" ht="12.75">
      <c r="A123" s="12" t="s">
        <v>77</v>
      </c>
      <c r="C123" s="3">
        <v>208530</v>
      </c>
      <c r="D123" s="3">
        <v>208530</v>
      </c>
      <c r="E123" s="3">
        <v>0</v>
      </c>
      <c r="F123" s="4"/>
    </row>
    <row r="124" spans="1:6" ht="12.75">
      <c r="A124" s="12" t="s">
        <v>143</v>
      </c>
      <c r="C124" s="3">
        <v>0</v>
      </c>
      <c r="D124" s="3">
        <v>0</v>
      </c>
      <c r="E124" s="3">
        <v>0</v>
      </c>
      <c r="F124" s="4"/>
    </row>
    <row r="125" spans="1:6" ht="12.75">
      <c r="A125" s="12" t="s">
        <v>155</v>
      </c>
      <c r="C125" s="3">
        <v>1053452</v>
      </c>
      <c r="D125" s="3">
        <v>1140323</v>
      </c>
      <c r="E125" s="3">
        <v>-86871</v>
      </c>
      <c r="F125" s="4"/>
    </row>
    <row r="126" spans="1:6" ht="12.75">
      <c r="A126" s="12" t="s">
        <v>164</v>
      </c>
      <c r="C126" s="3">
        <v>177443</v>
      </c>
      <c r="D126" s="3">
        <v>2124216</v>
      </c>
      <c r="E126" s="3">
        <v>-1946773</v>
      </c>
      <c r="F126" s="4"/>
    </row>
    <row r="127" spans="1:6" ht="12.75">
      <c r="A127" s="12" t="s">
        <v>134</v>
      </c>
      <c r="C127" s="3">
        <v>2907523</v>
      </c>
      <c r="D127" s="3">
        <v>2310919</v>
      </c>
      <c r="E127" s="3">
        <v>596604</v>
      </c>
      <c r="F127" s="4">
        <v>0.21</v>
      </c>
    </row>
    <row r="128" spans="1:6" ht="12.75">
      <c r="A128" s="12" t="s">
        <v>125</v>
      </c>
      <c r="C128" s="3">
        <v>195693</v>
      </c>
      <c r="D128" s="3">
        <v>1101184</v>
      </c>
      <c r="E128" s="3">
        <v>-905491</v>
      </c>
      <c r="F128" s="4"/>
    </row>
    <row r="129" spans="1:6" ht="12.75">
      <c r="A129" s="12" t="s">
        <v>68</v>
      </c>
      <c r="C129" s="3">
        <v>577802</v>
      </c>
      <c r="D129" s="3">
        <v>500793</v>
      </c>
      <c r="E129" s="3">
        <v>77009</v>
      </c>
      <c r="F129" s="4">
        <v>0.13</v>
      </c>
    </row>
    <row r="130" spans="1:6" ht="12.75">
      <c r="A130" s="12" t="s">
        <v>129</v>
      </c>
      <c r="C130" s="3">
        <v>191555</v>
      </c>
      <c r="D130" s="3">
        <v>192141</v>
      </c>
      <c r="E130" s="3">
        <v>-586</v>
      </c>
      <c r="F130" s="4"/>
    </row>
    <row r="131" spans="1:6" ht="12.75">
      <c r="A131" s="12" t="s">
        <v>106</v>
      </c>
      <c r="C131" s="3">
        <v>68399</v>
      </c>
      <c r="D131" s="3">
        <v>947507</v>
      </c>
      <c r="E131" s="3">
        <v>-879108</v>
      </c>
      <c r="F131" s="4"/>
    </row>
    <row r="132" spans="1:6" ht="12.75">
      <c r="A132" s="12" t="s">
        <v>179</v>
      </c>
      <c r="C132" s="3">
        <v>0</v>
      </c>
      <c r="D132" s="3">
        <v>0</v>
      </c>
      <c r="E132" s="3">
        <v>0</v>
      </c>
      <c r="F132" s="4"/>
    </row>
    <row r="133" spans="1:6" ht="12.75">
      <c r="A133" s="12" t="s">
        <v>150</v>
      </c>
      <c r="C133" s="3">
        <v>0</v>
      </c>
      <c r="D133" s="3">
        <v>0</v>
      </c>
      <c r="E133" s="3">
        <v>0</v>
      </c>
      <c r="F133" s="4"/>
    </row>
    <row r="134" spans="1:6" ht="12.75">
      <c r="A134" s="12" t="s">
        <v>79</v>
      </c>
      <c r="C134" s="3">
        <v>294008</v>
      </c>
      <c r="D134" s="3">
        <v>2536287</v>
      </c>
      <c r="E134" s="3">
        <v>-2242279</v>
      </c>
      <c r="F134" s="4"/>
    </row>
    <row r="135" spans="1:6" ht="12.75">
      <c r="A135" s="12" t="s">
        <v>59</v>
      </c>
      <c r="C135" s="3">
        <v>11464</v>
      </c>
      <c r="D135" s="3">
        <v>180607</v>
      </c>
      <c r="E135" s="3">
        <v>-169143</v>
      </c>
      <c r="F135" s="4"/>
    </row>
    <row r="136" spans="1:6" ht="12.75">
      <c r="A136" s="12" t="s">
        <v>154</v>
      </c>
      <c r="C136" s="3">
        <v>388943</v>
      </c>
      <c r="D136" s="3">
        <v>1122261</v>
      </c>
      <c r="E136" s="3">
        <v>-733318</v>
      </c>
      <c r="F136" s="4"/>
    </row>
    <row r="137" spans="1:5" ht="12.75">
      <c r="A137" s="12" t="s">
        <v>102</v>
      </c>
      <c r="C137" s="3" t="s">
        <v>49</v>
      </c>
      <c r="D137" s="3">
        <v>199613</v>
      </c>
      <c r="E137" s="3" t="s">
        <v>49</v>
      </c>
    </row>
    <row r="138" spans="1:5" ht="12.75">
      <c r="A138" s="12" t="s">
        <v>39</v>
      </c>
      <c r="C138" s="3">
        <v>514785</v>
      </c>
      <c r="D138" s="3">
        <v>916029</v>
      </c>
      <c r="E138" s="3">
        <v>-401244</v>
      </c>
    </row>
    <row r="139" spans="1:5" ht="12.75">
      <c r="A139" s="12" t="s">
        <v>183</v>
      </c>
      <c r="C139" s="3">
        <v>27267</v>
      </c>
      <c r="D139" s="3">
        <v>280280</v>
      </c>
      <c r="E139" s="3">
        <v>-253013</v>
      </c>
    </row>
    <row r="140" spans="1:5" ht="12.75">
      <c r="A140" s="12" t="s">
        <v>25</v>
      </c>
      <c r="C140" s="3">
        <v>166827</v>
      </c>
      <c r="D140" s="3">
        <v>468163</v>
      </c>
      <c r="E140" s="3">
        <v>-301336</v>
      </c>
    </row>
    <row r="141" spans="1:6" ht="12.75">
      <c r="A141" s="12" t="s">
        <v>175</v>
      </c>
      <c r="C141" s="3">
        <v>3124687</v>
      </c>
      <c r="D141" s="3">
        <v>2132899</v>
      </c>
      <c r="E141" s="3">
        <v>991788</v>
      </c>
      <c r="F141" s="4">
        <v>0.32</v>
      </c>
    </row>
    <row r="142" spans="1:5" ht="12.75">
      <c r="A142" s="12" t="s">
        <v>174</v>
      </c>
      <c r="C142" s="3">
        <v>4000</v>
      </c>
      <c r="D142" s="3">
        <v>85060</v>
      </c>
      <c r="E142" s="3">
        <v>-81060</v>
      </c>
    </row>
    <row r="143" spans="1:5" ht="12.75">
      <c r="A143" s="12" t="s">
        <v>211</v>
      </c>
      <c r="C143" s="3"/>
      <c r="D143" s="3"/>
      <c r="E143" s="3"/>
    </row>
    <row r="144" spans="1:5" ht="12.75">
      <c r="A144" s="12" t="s">
        <v>186</v>
      </c>
      <c r="C144" s="3">
        <v>5561</v>
      </c>
      <c r="D144" s="3">
        <v>123907</v>
      </c>
      <c r="E144" s="3">
        <v>-118346</v>
      </c>
    </row>
    <row r="145" spans="1:5" ht="12.75">
      <c r="A145" s="12" t="s">
        <v>128</v>
      </c>
      <c r="C145" s="3">
        <v>128987</v>
      </c>
      <c r="D145" s="3">
        <v>496255</v>
      </c>
      <c r="E145" s="3">
        <v>-367268</v>
      </c>
    </row>
    <row r="146" spans="1:5" ht="12.75">
      <c r="A146" s="12" t="s">
        <v>177</v>
      </c>
      <c r="C146" s="3">
        <v>0</v>
      </c>
      <c r="D146" s="3">
        <v>0</v>
      </c>
      <c r="E146" s="3">
        <v>0</v>
      </c>
    </row>
    <row r="147" spans="1:5" ht="12.75">
      <c r="A147" s="12" t="s">
        <v>20</v>
      </c>
      <c r="C147" s="3"/>
      <c r="D147" s="3"/>
      <c r="E147" s="3"/>
    </row>
    <row r="148" spans="1:5" ht="12.75">
      <c r="A148" s="12" t="s">
        <v>87</v>
      </c>
      <c r="C148" s="3">
        <v>151798</v>
      </c>
      <c r="D148" s="3">
        <v>313278</v>
      </c>
      <c r="E148" s="3">
        <v>-161480</v>
      </c>
    </row>
    <row r="149" spans="1:5" ht="12.75">
      <c r="A149" s="12" t="s">
        <v>193</v>
      </c>
      <c r="C149" s="3">
        <v>570067</v>
      </c>
      <c r="D149" s="3">
        <v>1169738</v>
      </c>
      <c r="E149" s="3">
        <v>-599671</v>
      </c>
    </row>
    <row r="150" spans="1:5" ht="12.75">
      <c r="A150" s="12" t="s">
        <v>85</v>
      </c>
      <c r="C150" s="3"/>
      <c r="D150" s="3"/>
      <c r="E150" s="3"/>
    </row>
    <row r="151" spans="1:6" ht="12.75">
      <c r="A151" s="12" t="s">
        <v>145</v>
      </c>
      <c r="C151" s="3">
        <v>0</v>
      </c>
      <c r="D151" s="3">
        <v>0</v>
      </c>
      <c r="E151" s="3">
        <v>0</v>
      </c>
      <c r="F151" s="4"/>
    </row>
    <row r="152" spans="1:6" ht="12.75">
      <c r="A152" s="12" t="s">
        <v>35</v>
      </c>
      <c r="C152" s="3">
        <v>498365</v>
      </c>
      <c r="D152" s="3">
        <v>1864996</v>
      </c>
      <c r="E152" s="3">
        <v>-1366631</v>
      </c>
      <c r="F152" s="4"/>
    </row>
    <row r="153" spans="1:6" ht="12.75">
      <c r="A153" s="12" t="s">
        <v>67</v>
      </c>
      <c r="C153" s="3"/>
      <c r="D153" s="3"/>
      <c r="E153" s="3"/>
      <c r="F153" s="4"/>
    </row>
    <row r="154" spans="1:6" ht="12.75">
      <c r="A154" s="12" t="s">
        <v>120</v>
      </c>
      <c r="C154" s="3">
        <v>81812</v>
      </c>
      <c r="D154" s="3">
        <v>366958</v>
      </c>
      <c r="E154" s="3">
        <v>-285146</v>
      </c>
      <c r="F154" s="4"/>
    </row>
    <row r="155" spans="1:6" ht="12.75">
      <c r="A155" s="12" t="s">
        <v>131</v>
      </c>
      <c r="C155" s="3">
        <v>967761</v>
      </c>
      <c r="D155" s="3">
        <v>1456698</v>
      </c>
      <c r="E155" s="3">
        <v>-488937</v>
      </c>
      <c r="F155" s="4"/>
    </row>
    <row r="156" spans="1:6" ht="12.75">
      <c r="A156" s="12" t="s">
        <v>60</v>
      </c>
      <c r="C156" s="3">
        <v>10937</v>
      </c>
      <c r="D156" s="3">
        <v>171649</v>
      </c>
      <c r="E156" s="3">
        <v>-160712</v>
      </c>
      <c r="F156" s="4"/>
    </row>
    <row r="157" spans="1:6" ht="12.75">
      <c r="A157" s="12" t="s">
        <v>95</v>
      </c>
      <c r="C157" s="3"/>
      <c r="D157" s="3"/>
      <c r="E157" s="3"/>
      <c r="F157" s="4"/>
    </row>
    <row r="158" spans="1:6" ht="12.75">
      <c r="A158" s="12" t="s">
        <v>212</v>
      </c>
      <c r="C158" s="3">
        <v>1076971</v>
      </c>
      <c r="D158" s="3">
        <v>1098904</v>
      </c>
      <c r="E158" s="3">
        <v>-21933</v>
      </c>
      <c r="F158" s="4"/>
    </row>
    <row r="159" spans="1:6" ht="12.75">
      <c r="A159" s="12" t="s">
        <v>84</v>
      </c>
      <c r="C159" s="3"/>
      <c r="D159" s="3"/>
      <c r="E159" s="3"/>
      <c r="F159" s="4"/>
    </row>
    <row r="160" spans="1:6" ht="12.75">
      <c r="A160" s="12" t="s">
        <v>65</v>
      </c>
      <c r="C160" s="3">
        <v>741268</v>
      </c>
      <c r="D160" s="3">
        <v>1111781</v>
      </c>
      <c r="E160" s="3">
        <v>-370513</v>
      </c>
      <c r="F160" s="4"/>
    </row>
    <row r="161" spans="1:6" ht="12.75">
      <c r="A161" s="12" t="s">
        <v>93</v>
      </c>
      <c r="C161" s="3">
        <v>171323</v>
      </c>
      <c r="D161" s="3">
        <v>2075304</v>
      </c>
      <c r="E161" s="3">
        <v>-1903981</v>
      </c>
      <c r="F161" s="4"/>
    </row>
    <row r="162" spans="1:6" ht="12.75">
      <c r="A162" s="12" t="s">
        <v>108</v>
      </c>
      <c r="C162" s="3">
        <v>175407</v>
      </c>
      <c r="D162" s="3">
        <v>2431636</v>
      </c>
      <c r="E162" s="3">
        <v>-2256229</v>
      </c>
      <c r="F162" s="4"/>
    </row>
    <row r="163" spans="1:6" ht="12.75">
      <c r="A163" s="12" t="s">
        <v>204</v>
      </c>
      <c r="C163" s="3">
        <v>315747</v>
      </c>
      <c r="D163" s="3">
        <v>1656286</v>
      </c>
      <c r="E163" s="3">
        <v>-1340539</v>
      </c>
      <c r="F163" s="4"/>
    </row>
    <row r="164" spans="1:6" ht="12.75">
      <c r="A164" s="12" t="s">
        <v>80</v>
      </c>
      <c r="C164" s="3">
        <v>728410</v>
      </c>
      <c r="D164" s="3">
        <v>778194</v>
      </c>
      <c r="E164" s="3">
        <v>-49784</v>
      </c>
      <c r="F164" s="4"/>
    </row>
    <row r="165" spans="1:6" ht="12.75">
      <c r="A165" s="12" t="s">
        <v>166</v>
      </c>
      <c r="C165" s="3">
        <v>173132</v>
      </c>
      <c r="D165" s="3">
        <v>280928</v>
      </c>
      <c r="E165" s="3">
        <v>-107796</v>
      </c>
      <c r="F165" s="4"/>
    </row>
    <row r="166" spans="1:6" ht="12.75">
      <c r="A166" s="12" t="s">
        <v>180</v>
      </c>
      <c r="C166" s="3">
        <v>42071</v>
      </c>
      <c r="D166" s="3">
        <v>223358</v>
      </c>
      <c r="E166" s="3">
        <v>-181287</v>
      </c>
      <c r="F166" s="4"/>
    </row>
    <row r="167" spans="1:6" ht="12.75">
      <c r="A167" s="12" t="s">
        <v>190</v>
      </c>
      <c r="C167" s="3">
        <v>89900</v>
      </c>
      <c r="D167" s="3">
        <v>534911</v>
      </c>
      <c r="E167" s="3">
        <v>-445011</v>
      </c>
      <c r="F167" s="4"/>
    </row>
    <row r="168" spans="1:6" ht="12.75">
      <c r="A168" s="12" t="s">
        <v>72</v>
      </c>
      <c r="C168" s="3">
        <v>18883</v>
      </c>
      <c r="D168" s="3">
        <v>193275</v>
      </c>
      <c r="E168" s="3">
        <v>-174392</v>
      </c>
      <c r="F168" s="4"/>
    </row>
    <row r="169" spans="1:6" ht="12.75">
      <c r="A169" s="12" t="s">
        <v>36</v>
      </c>
      <c r="C169" s="3">
        <v>223471</v>
      </c>
      <c r="D169" s="3">
        <v>2363062</v>
      </c>
      <c r="E169" s="3">
        <v>-2139591</v>
      </c>
      <c r="F169" s="4"/>
    </row>
    <row r="170" spans="1:6" ht="12.75">
      <c r="A170" s="12" t="s">
        <v>187</v>
      </c>
      <c r="C170" s="3">
        <v>0</v>
      </c>
      <c r="D170" s="3">
        <v>0</v>
      </c>
      <c r="E170" s="3">
        <v>0</v>
      </c>
      <c r="F170" s="4"/>
    </row>
    <row r="171" spans="1:6" ht="12.75">
      <c r="A171" s="12" t="s">
        <v>14</v>
      </c>
      <c r="C171" s="3">
        <v>238343</v>
      </c>
      <c r="D171" s="3">
        <v>214723</v>
      </c>
      <c r="E171" s="3">
        <v>23620</v>
      </c>
      <c r="F171" s="4">
        <v>0.1</v>
      </c>
    </row>
    <row r="172" spans="1:6" ht="12.75">
      <c r="A172" s="12" t="s">
        <v>133</v>
      </c>
      <c r="C172" s="3">
        <v>320129</v>
      </c>
      <c r="D172" s="3">
        <v>2389099</v>
      </c>
      <c r="E172" s="3">
        <v>-2068970</v>
      </c>
      <c r="F172" s="4"/>
    </row>
    <row r="173" spans="1:6" ht="12.75">
      <c r="A173" s="12" t="s">
        <v>157</v>
      </c>
      <c r="C173" s="3">
        <v>500299</v>
      </c>
      <c r="D173" s="3">
        <v>459026</v>
      </c>
      <c r="E173" s="3">
        <v>41273</v>
      </c>
      <c r="F173" s="4">
        <v>0.08</v>
      </c>
    </row>
    <row r="174" spans="1:6" ht="12.75">
      <c r="A174" s="12" t="s">
        <v>170</v>
      </c>
      <c r="C174" s="3">
        <v>0</v>
      </c>
      <c r="D174" s="3">
        <v>0</v>
      </c>
      <c r="E174" s="3">
        <v>0</v>
      </c>
      <c r="F174" s="4"/>
    </row>
    <row r="175" spans="1:6" ht="12.75">
      <c r="A175" s="12" t="s">
        <v>163</v>
      </c>
      <c r="C175" s="3">
        <v>0</v>
      </c>
      <c r="D175" s="3">
        <v>0</v>
      </c>
      <c r="E175" s="3">
        <v>0</v>
      </c>
      <c r="F175" s="4"/>
    </row>
    <row r="176" spans="1:6" ht="12.75">
      <c r="A176" s="12" t="s">
        <v>82</v>
      </c>
      <c r="C176" s="3">
        <v>915961</v>
      </c>
      <c r="D176" s="3">
        <v>1442348</v>
      </c>
      <c r="E176" s="3">
        <v>-526387</v>
      </c>
      <c r="F176" s="4"/>
    </row>
    <row r="177" spans="1:6" ht="12.75">
      <c r="A177" s="12" t="s">
        <v>105</v>
      </c>
      <c r="C177" s="3">
        <v>0</v>
      </c>
      <c r="D177" s="3">
        <v>0</v>
      </c>
      <c r="E177" s="3">
        <v>0</v>
      </c>
      <c r="F177" s="4"/>
    </row>
    <row r="178" spans="1:6" ht="12.75">
      <c r="A178" s="12" t="s">
        <v>203</v>
      </c>
      <c r="C178" s="3">
        <v>75523</v>
      </c>
      <c r="D178" s="3">
        <v>382076</v>
      </c>
      <c r="E178" s="3">
        <v>-306553</v>
      </c>
      <c r="F178" s="4"/>
    </row>
    <row r="179" spans="1:6" ht="12.75">
      <c r="A179" s="12" t="s">
        <v>136</v>
      </c>
      <c r="C179" s="3">
        <v>0</v>
      </c>
      <c r="D179" s="3">
        <v>0</v>
      </c>
      <c r="E179" s="3">
        <v>0</v>
      </c>
      <c r="F179" s="4"/>
    </row>
    <row r="180" spans="1:6" ht="12.75">
      <c r="A180" s="36" t="s">
        <v>107</v>
      </c>
      <c r="B180" s="37"/>
      <c r="C180" s="38">
        <v>2482859</v>
      </c>
      <c r="D180" s="38">
        <v>2795732</v>
      </c>
      <c r="E180" s="38">
        <v>-312873</v>
      </c>
      <c r="F180" s="39"/>
    </row>
    <row r="181" spans="1:6" ht="12.75">
      <c r="A181" s="12" t="s">
        <v>130</v>
      </c>
      <c r="C181" s="3">
        <v>177743</v>
      </c>
      <c r="D181" s="3">
        <v>196279</v>
      </c>
      <c r="E181" s="3">
        <v>-18536</v>
      </c>
      <c r="F181" s="4"/>
    </row>
    <row r="182" spans="1:6" ht="12.75">
      <c r="A182" s="12" t="s">
        <v>195</v>
      </c>
      <c r="C182" s="3">
        <v>407126</v>
      </c>
      <c r="D182" s="3">
        <v>412210</v>
      </c>
      <c r="E182" s="3">
        <v>-5084</v>
      </c>
      <c r="F182" s="4"/>
    </row>
    <row r="183" spans="1:6" ht="12.75">
      <c r="A183" s="12" t="s">
        <v>172</v>
      </c>
      <c r="C183" s="3">
        <v>18056</v>
      </c>
      <c r="D183" s="3">
        <v>348686</v>
      </c>
      <c r="E183" s="3">
        <v>-330630</v>
      </c>
      <c r="F183" s="4"/>
    </row>
    <row r="184" spans="1:6" ht="12.75">
      <c r="A184" s="12" t="s">
        <v>156</v>
      </c>
      <c r="C184" s="3">
        <v>431540</v>
      </c>
      <c r="D184" s="3">
        <v>435745</v>
      </c>
      <c r="E184" s="3">
        <v>-4205</v>
      </c>
      <c r="F184" s="4"/>
    </row>
    <row r="185" spans="1:6" ht="12.75">
      <c r="A185" s="12" t="s">
        <v>146</v>
      </c>
      <c r="C185" s="3">
        <v>1789031</v>
      </c>
      <c r="D185" s="3">
        <v>1991736</v>
      </c>
      <c r="E185" s="3">
        <v>-202705</v>
      </c>
      <c r="F185" s="4"/>
    </row>
    <row r="186" spans="1:6" ht="12.75">
      <c r="A186" s="12" t="s">
        <v>66</v>
      </c>
      <c r="C186" s="3">
        <v>10211</v>
      </c>
      <c r="D186" s="3">
        <v>128385</v>
      </c>
      <c r="E186" s="3">
        <v>-118174</v>
      </c>
      <c r="F186" s="4"/>
    </row>
    <row r="187" spans="1:6" ht="12.75">
      <c r="A187" s="12" t="s">
        <v>149</v>
      </c>
      <c r="C187" s="3">
        <v>327151</v>
      </c>
      <c r="D187" s="3">
        <v>1140047</v>
      </c>
      <c r="E187" s="3">
        <v>-812896</v>
      </c>
      <c r="F187" s="4"/>
    </row>
    <row r="188" spans="1:6" ht="12.75">
      <c r="A188" s="12" t="s">
        <v>99</v>
      </c>
      <c r="C188" s="3">
        <v>0</v>
      </c>
      <c r="D188" s="3">
        <v>0</v>
      </c>
      <c r="E188" s="3">
        <v>0</v>
      </c>
      <c r="F188" s="4"/>
    </row>
    <row r="189" spans="1:6" ht="12.75">
      <c r="A189" s="12" t="s">
        <v>168</v>
      </c>
      <c r="C189" s="3">
        <v>49652</v>
      </c>
      <c r="D189" s="3">
        <v>245656</v>
      </c>
      <c r="E189" s="3">
        <v>-196004</v>
      </c>
      <c r="F189" s="4"/>
    </row>
    <row r="190" spans="1:6" ht="12.75">
      <c r="A190" s="12" t="s">
        <v>118</v>
      </c>
      <c r="C190" s="3">
        <v>101780</v>
      </c>
      <c r="D190" s="3">
        <v>169052</v>
      </c>
      <c r="E190" s="3">
        <v>-67272</v>
      </c>
      <c r="F190" s="4"/>
    </row>
    <row r="191" spans="1:6" ht="12.75">
      <c r="A191" s="12" t="s">
        <v>189</v>
      </c>
      <c r="C191" s="3">
        <v>297171</v>
      </c>
      <c r="D191" s="3">
        <v>548263</v>
      </c>
      <c r="E191" s="3">
        <v>-251092</v>
      </c>
      <c r="F191" s="4"/>
    </row>
    <row r="192" spans="1:6" ht="12.75">
      <c r="A192" s="12" t="s">
        <v>215</v>
      </c>
      <c r="C192" s="3"/>
      <c r="D192" s="3"/>
      <c r="E192" s="3"/>
      <c r="F192" s="4"/>
    </row>
    <row r="193" spans="1:6" ht="12.75">
      <c r="A193" s="12" t="s">
        <v>113</v>
      </c>
      <c r="C193" s="3">
        <v>1363973</v>
      </c>
      <c r="D193" s="3">
        <v>1939963</v>
      </c>
      <c r="E193" s="3">
        <v>-575990</v>
      </c>
      <c r="F193" s="4"/>
    </row>
    <row r="194" spans="1:6" ht="12.75">
      <c r="A194" s="12" t="s">
        <v>191</v>
      </c>
      <c r="C194" s="3">
        <v>258955</v>
      </c>
      <c r="D194" s="3">
        <v>807010</v>
      </c>
      <c r="E194" s="3">
        <v>-548055</v>
      </c>
      <c r="F194" s="4"/>
    </row>
    <row r="195" spans="1:6" ht="12.75">
      <c r="A195" s="12" t="s">
        <v>197</v>
      </c>
      <c r="C195" s="3">
        <v>1108081</v>
      </c>
      <c r="D195" s="3">
        <v>1000211</v>
      </c>
      <c r="E195" s="3">
        <v>107870</v>
      </c>
      <c r="F195" s="4">
        <v>0.1</v>
      </c>
    </row>
    <row r="196" spans="1:6" ht="12.75">
      <c r="A196" s="12" t="s">
        <v>103</v>
      </c>
      <c r="C196" s="3">
        <v>1566557</v>
      </c>
      <c r="D196" s="3">
        <v>1993277</v>
      </c>
      <c r="E196" s="3">
        <v>-426720</v>
      </c>
      <c r="F196" s="4"/>
    </row>
    <row r="197" spans="1:6" ht="12.75">
      <c r="A197" s="12" t="s">
        <v>188</v>
      </c>
      <c r="C197" s="3">
        <v>0</v>
      </c>
      <c r="D197" s="3">
        <v>0</v>
      </c>
      <c r="E197" s="3">
        <v>0</v>
      </c>
      <c r="F197" s="4"/>
    </row>
    <row r="198" spans="1:6" ht="12.75">
      <c r="A198" s="12" t="s">
        <v>90</v>
      </c>
      <c r="C198" s="3">
        <v>0</v>
      </c>
      <c r="D198" s="3">
        <v>0</v>
      </c>
      <c r="E198" s="3">
        <v>0</v>
      </c>
      <c r="F198" s="4"/>
    </row>
    <row r="199" spans="1:6" ht="12.75">
      <c r="A199" s="12" t="s">
        <v>162</v>
      </c>
      <c r="C199" s="3">
        <v>25127</v>
      </c>
      <c r="D199" s="3">
        <v>99448</v>
      </c>
      <c r="E199" s="3">
        <v>-74321</v>
      </c>
      <c r="F199" s="4"/>
    </row>
    <row r="200" spans="1:6" ht="12.75">
      <c r="A200" s="12" t="s">
        <v>23</v>
      </c>
      <c r="C200" s="3">
        <v>755946</v>
      </c>
      <c r="D200" s="3">
        <v>1271310</v>
      </c>
      <c r="E200" s="3">
        <v>-515364</v>
      </c>
      <c r="F200" s="4"/>
    </row>
    <row r="201" spans="1:6" ht="12.75">
      <c r="A201" s="12" t="s">
        <v>205</v>
      </c>
      <c r="C201" s="3">
        <v>392797</v>
      </c>
      <c r="D201" s="3">
        <v>1576573</v>
      </c>
      <c r="E201" s="3">
        <v>-1183776</v>
      </c>
      <c r="F201" s="4"/>
    </row>
    <row r="202" spans="1:6" ht="12.75">
      <c r="A202" s="12" t="s">
        <v>21</v>
      </c>
      <c r="C202" s="3">
        <v>562037</v>
      </c>
      <c r="D202" s="3">
        <v>1176615</v>
      </c>
      <c r="E202" s="3">
        <v>-614578</v>
      </c>
      <c r="F202" s="4"/>
    </row>
    <row r="203" spans="1:6" ht="12.75">
      <c r="A203" s="12" t="s">
        <v>142</v>
      </c>
      <c r="C203" s="3">
        <v>0</v>
      </c>
      <c r="D203" s="3">
        <v>0</v>
      </c>
      <c r="E203" s="3">
        <v>0</v>
      </c>
      <c r="F203" s="4"/>
    </row>
    <row r="204" spans="1:6" ht="12.75">
      <c r="A204" s="12" t="s">
        <v>198</v>
      </c>
      <c r="C204" s="3">
        <v>0</v>
      </c>
      <c r="D204" s="3">
        <v>0</v>
      </c>
      <c r="E204" s="3">
        <v>0</v>
      </c>
      <c r="F204" s="4"/>
    </row>
    <row r="205" spans="1:6" ht="12.75">
      <c r="A205" s="12" t="s">
        <v>182</v>
      </c>
      <c r="C205" s="3">
        <v>0</v>
      </c>
      <c r="D205" s="3">
        <v>0</v>
      </c>
      <c r="E205" s="3">
        <v>0</v>
      </c>
      <c r="F205" s="4"/>
    </row>
    <row r="206" spans="1:6" ht="12.75">
      <c r="A206" s="12" t="s">
        <v>56</v>
      </c>
      <c r="C206" s="3">
        <v>2143410</v>
      </c>
      <c r="D206" s="3">
        <v>1977634</v>
      </c>
      <c r="E206" s="3">
        <v>165776</v>
      </c>
      <c r="F206" s="4">
        <v>0.08</v>
      </c>
    </row>
    <row r="207" spans="1:6" ht="12.75">
      <c r="A207" s="12" t="s">
        <v>96</v>
      </c>
      <c r="C207" s="3">
        <v>0</v>
      </c>
      <c r="D207" s="3">
        <v>0</v>
      </c>
      <c r="E207" s="3">
        <v>0</v>
      </c>
      <c r="F207" s="4"/>
    </row>
    <row r="208" spans="1:6" ht="12.75">
      <c r="A208" s="12" t="s">
        <v>69</v>
      </c>
      <c r="C208" s="3">
        <v>122772</v>
      </c>
      <c r="D208" s="3">
        <v>209333</v>
      </c>
      <c r="E208" s="3">
        <v>-86561</v>
      </c>
      <c r="F208" s="4"/>
    </row>
    <row r="209" spans="1:6" ht="12.75">
      <c r="A209" s="12" t="s">
        <v>144</v>
      </c>
      <c r="C209" s="3">
        <v>314291</v>
      </c>
      <c r="D209" s="3">
        <v>927566</v>
      </c>
      <c r="E209" s="3">
        <v>-613275</v>
      </c>
      <c r="F209" s="4"/>
    </row>
    <row r="210" spans="1:6" ht="12.75">
      <c r="A210" s="12" t="s">
        <v>165</v>
      </c>
      <c r="C210" s="3">
        <v>0</v>
      </c>
      <c r="D210" s="3">
        <v>0</v>
      </c>
      <c r="E210" s="3">
        <v>0</v>
      </c>
      <c r="F210" s="4"/>
    </row>
    <row r="211" spans="1:6" ht="12.75">
      <c r="A211" s="12" t="s">
        <v>201</v>
      </c>
      <c r="C211" s="3">
        <v>737137</v>
      </c>
      <c r="D211" s="3">
        <v>1155563</v>
      </c>
      <c r="E211" s="3" t="s">
        <v>202</v>
      </c>
      <c r="F211" s="7"/>
    </row>
    <row r="212" spans="1:6" ht="12.75">
      <c r="A212" s="12" t="s">
        <v>139</v>
      </c>
      <c r="C212" s="3">
        <v>0</v>
      </c>
      <c r="D212" s="3">
        <v>0</v>
      </c>
      <c r="E212" s="3">
        <v>0</v>
      </c>
      <c r="F212" s="4"/>
    </row>
    <row r="213" spans="1:6" ht="12.75">
      <c r="A213" s="12" t="s">
        <v>109</v>
      </c>
      <c r="C213" s="3">
        <v>187359</v>
      </c>
      <c r="D213" s="3">
        <v>193253</v>
      </c>
      <c r="E213" s="3">
        <v>-5894</v>
      </c>
      <c r="F213" s="4"/>
    </row>
    <row r="214" spans="1:6" ht="12.75">
      <c r="A214" s="12" t="s">
        <v>199</v>
      </c>
      <c r="C214" s="3">
        <v>0</v>
      </c>
      <c r="D214" s="3">
        <v>0</v>
      </c>
      <c r="E214" s="3">
        <v>0</v>
      </c>
      <c r="F214" s="4"/>
    </row>
    <row r="215" spans="1:6" ht="12.75">
      <c r="A215" s="12" t="s">
        <v>171</v>
      </c>
      <c r="C215" s="3">
        <v>9484</v>
      </c>
      <c r="D215" s="3">
        <v>263014</v>
      </c>
      <c r="E215" s="3">
        <v>-253530</v>
      </c>
      <c r="F215" s="4"/>
    </row>
    <row r="216" spans="1:6" ht="12.75">
      <c r="A216" s="12" t="s">
        <v>110</v>
      </c>
      <c r="C216" s="3">
        <v>0</v>
      </c>
      <c r="D216" s="3">
        <v>0</v>
      </c>
      <c r="E216" s="3">
        <v>0</v>
      </c>
      <c r="F216" s="4"/>
    </row>
    <row r="217" spans="1:6" ht="12.75">
      <c r="A217" s="12" t="s">
        <v>160</v>
      </c>
      <c r="C217" s="3">
        <v>0</v>
      </c>
      <c r="D217" s="3">
        <v>0</v>
      </c>
      <c r="E217" s="3">
        <v>0</v>
      </c>
      <c r="F217" s="4"/>
    </row>
    <row r="218" spans="1:6" ht="12.75">
      <c r="A218" s="12" t="s">
        <v>86</v>
      </c>
      <c r="C218" s="3">
        <v>99479</v>
      </c>
      <c r="D218" s="3">
        <v>227951</v>
      </c>
      <c r="E218" s="3">
        <v>-128472</v>
      </c>
      <c r="F218" s="4"/>
    </row>
    <row r="219" spans="1:6" ht="12.75">
      <c r="A219" s="12" t="s">
        <v>159</v>
      </c>
      <c r="C219" s="3">
        <v>50500</v>
      </c>
      <c r="D219" s="3">
        <v>321057</v>
      </c>
      <c r="E219" s="3">
        <v>-270557</v>
      </c>
      <c r="F219" s="4"/>
    </row>
    <row r="220" spans="1:6" ht="12.75">
      <c r="A220" s="12" t="s">
        <v>147</v>
      </c>
      <c r="C220" s="3">
        <v>0</v>
      </c>
      <c r="D220" s="3">
        <v>0</v>
      </c>
      <c r="E220" s="3">
        <v>0</v>
      </c>
      <c r="F220" s="4"/>
    </row>
    <row r="221" spans="1:6" ht="12.75">
      <c r="A221" s="12" t="s">
        <v>213</v>
      </c>
      <c r="C221" s="3">
        <v>228044</v>
      </c>
      <c r="D221" s="3">
        <v>217921</v>
      </c>
      <c r="E221" s="3">
        <v>10123</v>
      </c>
      <c r="F221" s="4">
        <v>0.04</v>
      </c>
    </row>
    <row r="222" spans="1:6" ht="12.75">
      <c r="A222" s="12" t="s">
        <v>97</v>
      </c>
      <c r="C222" s="3">
        <v>61062</v>
      </c>
      <c r="D222" s="3">
        <v>88261</v>
      </c>
      <c r="E222" s="3">
        <v>-27199</v>
      </c>
      <c r="F222" s="4"/>
    </row>
    <row r="223" spans="1:6" ht="12.75">
      <c r="A223" s="12" t="s">
        <v>115</v>
      </c>
      <c r="C223" s="3">
        <v>64278</v>
      </c>
      <c r="D223" s="3">
        <v>734563</v>
      </c>
      <c r="E223" s="3">
        <v>-670285</v>
      </c>
      <c r="F223" s="4"/>
    </row>
    <row r="224" spans="1:6" ht="12.75">
      <c r="A224" s="12" t="s">
        <v>184</v>
      </c>
      <c r="C224" s="3">
        <v>571609</v>
      </c>
      <c r="D224" s="3">
        <v>1296821</v>
      </c>
      <c r="E224" s="3">
        <v>-725212</v>
      </c>
      <c r="F224" s="4"/>
    </row>
    <row r="225" spans="1:6" ht="12.75">
      <c r="A225" s="12" t="s">
        <v>216</v>
      </c>
      <c r="C225" s="3"/>
      <c r="D225" s="3"/>
      <c r="E225" s="3"/>
      <c r="F225" s="4"/>
    </row>
    <row r="226" spans="1:6" ht="12.75">
      <c r="A226" s="12" t="s">
        <v>176</v>
      </c>
      <c r="C226" s="3">
        <v>1086715</v>
      </c>
      <c r="D226" s="3">
        <v>855482</v>
      </c>
      <c r="E226" s="3">
        <v>231233</v>
      </c>
      <c r="F226" s="4">
        <v>0.21</v>
      </c>
    </row>
    <row r="227" spans="1:6" ht="12.75">
      <c r="A227" s="12" t="s">
        <v>151</v>
      </c>
      <c r="C227" s="3">
        <v>0</v>
      </c>
      <c r="D227" s="3">
        <v>0</v>
      </c>
      <c r="E227" s="3">
        <v>0</v>
      </c>
      <c r="F227" s="4"/>
    </row>
    <row r="228" spans="1:6" ht="12.75">
      <c r="A228" s="12" t="s">
        <v>11</v>
      </c>
      <c r="C228" s="3">
        <v>395864</v>
      </c>
      <c r="D228" s="3">
        <v>2806835</v>
      </c>
      <c r="E228" s="3">
        <v>-2410971</v>
      </c>
      <c r="F228" s="3"/>
    </row>
    <row r="229" spans="1:6" ht="12.75">
      <c r="A229" s="12" t="s">
        <v>185</v>
      </c>
      <c r="C229" s="3">
        <v>563167</v>
      </c>
      <c r="D229" s="3">
        <v>1846611</v>
      </c>
      <c r="E229" s="3">
        <v>-1283444</v>
      </c>
      <c r="F229" s="4"/>
    </row>
    <row r="230" spans="1:6" ht="12.75">
      <c r="A230" s="12" t="s">
        <v>173</v>
      </c>
      <c r="C230" s="3">
        <v>7554</v>
      </c>
      <c r="D230" s="3">
        <v>159193</v>
      </c>
      <c r="E230" s="3">
        <v>-151639</v>
      </c>
      <c r="F230" s="4"/>
    </row>
    <row r="231" spans="1:6" ht="12.75">
      <c r="A231" s="12" t="s">
        <v>152</v>
      </c>
      <c r="C231" s="3">
        <v>11610</v>
      </c>
      <c r="D231" s="3">
        <v>169496</v>
      </c>
      <c r="E231" s="3">
        <v>-157886</v>
      </c>
      <c r="F231" s="4"/>
    </row>
    <row r="232" spans="1:6" ht="12.75">
      <c r="A232" s="12" t="s">
        <v>167</v>
      </c>
      <c r="C232" s="3">
        <v>223469</v>
      </c>
      <c r="D232" s="3">
        <v>309081</v>
      </c>
      <c r="E232" s="3">
        <v>-85612</v>
      </c>
      <c r="F232" s="4"/>
    </row>
    <row r="233" spans="1:6" ht="12.75">
      <c r="A233" s="12" t="s">
        <v>135</v>
      </c>
      <c r="C233" s="3">
        <v>1498288</v>
      </c>
      <c r="D233" s="3">
        <v>1288781</v>
      </c>
      <c r="E233" s="3">
        <v>209507</v>
      </c>
      <c r="F233" s="4">
        <v>0.14</v>
      </c>
    </row>
    <row r="234" spans="1:6" ht="12.75">
      <c r="A234" s="12" t="s">
        <v>208</v>
      </c>
      <c r="C234" s="3">
        <v>0</v>
      </c>
      <c r="D234" s="3">
        <v>0</v>
      </c>
      <c r="E234" s="3">
        <v>0</v>
      </c>
      <c r="F234" s="4"/>
    </row>
    <row r="235" spans="1:6" ht="12.75">
      <c r="A235" s="12" t="s">
        <v>92</v>
      </c>
      <c r="C235" s="3">
        <v>10872</v>
      </c>
      <c r="D235" s="3">
        <v>250796</v>
      </c>
      <c r="E235" s="3">
        <v>-239924</v>
      </c>
      <c r="F235" s="4"/>
    </row>
    <row r="236" spans="1:6" ht="12.75">
      <c r="A236" s="12" t="s">
        <v>98</v>
      </c>
      <c r="C236" s="3">
        <v>13481</v>
      </c>
      <c r="D236" s="3">
        <v>194320</v>
      </c>
      <c r="E236" s="3">
        <v>-180839</v>
      </c>
      <c r="F236" s="4"/>
    </row>
    <row r="237" spans="1:6" ht="12.75">
      <c r="A237" s="12" t="s">
        <v>112</v>
      </c>
      <c r="C237" s="3">
        <v>1573110</v>
      </c>
      <c r="D237" s="3">
        <v>1983248</v>
      </c>
      <c r="E237" s="3">
        <v>-410138</v>
      </c>
      <c r="F237" s="4"/>
    </row>
    <row r="238" spans="1:6" ht="12.75">
      <c r="A238" s="12" t="s">
        <v>153</v>
      </c>
      <c r="C238" s="3">
        <v>8924</v>
      </c>
      <c r="D238" s="3">
        <v>188029</v>
      </c>
      <c r="E238" s="3">
        <v>-179105</v>
      </c>
      <c r="F238" s="4"/>
    </row>
    <row r="239" spans="1:6" ht="12.75">
      <c r="A239" s="12" t="s">
        <v>192</v>
      </c>
      <c r="C239" s="3">
        <v>75246</v>
      </c>
      <c r="D239" s="3">
        <v>126159</v>
      </c>
      <c r="E239" s="3">
        <v>-50913</v>
      </c>
      <c r="F239" s="4"/>
    </row>
    <row r="240" spans="1:6" ht="12.75">
      <c r="A240" s="12" t="s">
        <v>62</v>
      </c>
      <c r="C240" s="3">
        <v>810052</v>
      </c>
      <c r="D240" s="3">
        <v>557329</v>
      </c>
      <c r="E240" s="3">
        <v>252723</v>
      </c>
      <c r="F240" s="4">
        <v>0.31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Philadelphia Newspapers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m. gaul</dc:creator>
  <cp:keywords/>
  <dc:description/>
  <cp:lastModifiedBy>Will Stewart</cp:lastModifiedBy>
  <cp:lastPrinted>2000-03-07T22:48:12Z</cp:lastPrinted>
  <dcterms:created xsi:type="dcterms:W3CDTF">1999-12-10T22:16:55Z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